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\users$\1200-総務部\1230-管財契約課\★庁舎管理\工事関係\"/>
    </mc:Choice>
  </mc:AlternateContent>
  <bookViews>
    <workbookView xWindow="0" yWindow="0" windowWidth="17460" windowHeight="9510" firstSheet="1" activeTab="1"/>
  </bookViews>
  <sheets>
    <sheet name="長期改修計画表（総括表）" sheetId="3" r:id="rId1"/>
    <sheet name="長期改修計画表（工事項目別）" sheetId="1" r:id="rId2"/>
    <sheet name="推定改修工事費内訳書" sheetId="2" r:id="rId3"/>
    <sheet name="数量集計表" sheetId="4" r:id="rId4"/>
  </sheets>
  <definedNames>
    <definedName name="_xlnm.Print_Area" localSheetId="2">推定改修工事費内訳書!$A$1:$L$175</definedName>
    <definedName name="_xlnm.Print_Area" localSheetId="3">数量集計表!$A$1:$H$110</definedName>
    <definedName name="_xlnm.Print_Area" localSheetId="1">'長期改修計画表（工事項目別）'!$A$1:$AN$186</definedName>
    <definedName name="_xlnm.Print_Area" localSheetId="0">'長期改修計画表（総括表）'!$A$1:$AI$41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47" i="1" l="1"/>
  <c r="L141" i="1"/>
  <c r="L138" i="1"/>
  <c r="L135" i="1"/>
  <c r="I50" i="2" l="1"/>
  <c r="I58" i="2"/>
  <c r="J10" i="1" l="1"/>
  <c r="K10" i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J131" i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AA131" i="1" s="1"/>
  <c r="AB131" i="1" s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J130" i="1"/>
  <c r="K130" i="1" s="1"/>
  <c r="L130" i="1" s="1"/>
  <c r="M130" i="1" s="1"/>
  <c r="N130" i="1" s="1"/>
  <c r="O130" i="1" s="1"/>
  <c r="P130" i="1" s="1"/>
  <c r="Q130" i="1" s="1"/>
  <c r="R130" i="1" s="1"/>
  <c r="S130" i="1" s="1"/>
  <c r="T130" i="1" s="1"/>
  <c r="U130" i="1" s="1"/>
  <c r="V130" i="1" s="1"/>
  <c r="W130" i="1" s="1"/>
  <c r="X130" i="1" s="1"/>
  <c r="Y130" i="1" s="1"/>
  <c r="Z130" i="1" s="1"/>
  <c r="AA130" i="1" s="1"/>
  <c r="AB130" i="1" s="1"/>
  <c r="AC130" i="1" s="1"/>
  <c r="AD130" i="1" s="1"/>
  <c r="AE130" i="1" s="1"/>
  <c r="AF130" i="1" s="1"/>
  <c r="AG130" i="1" s="1"/>
  <c r="AH130" i="1" s="1"/>
  <c r="AI130" i="1" s="1"/>
  <c r="AJ130" i="1" s="1"/>
  <c r="AK130" i="1" s="1"/>
  <c r="AL130" i="1" s="1"/>
  <c r="J69" i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J68" i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G13" i="2" l="1"/>
  <c r="I14" i="2" s="1"/>
  <c r="J14" i="2" s="1"/>
  <c r="D20" i="1" s="1"/>
  <c r="T20" i="1" l="1"/>
  <c r="AI20" i="1"/>
  <c r="AD20" i="1"/>
  <c r="I13" i="2"/>
  <c r="J13" i="2" s="1"/>
  <c r="D19" i="1" s="1"/>
  <c r="AI19" i="1" s="1"/>
  <c r="I15" i="2"/>
  <c r="J15" i="2" s="1"/>
  <c r="D21" i="1" s="1"/>
  <c r="G8" i="2"/>
  <c r="G113" i="2"/>
  <c r="G111" i="2"/>
  <c r="G109" i="2"/>
  <c r="G107" i="2"/>
  <c r="G105" i="2"/>
  <c r="G104" i="2"/>
  <c r="G103" i="2"/>
  <c r="G102" i="2"/>
  <c r="I102" i="2" s="1"/>
  <c r="G100" i="2"/>
  <c r="G98" i="2"/>
  <c r="G96" i="2"/>
  <c r="G90" i="2"/>
  <c r="G89" i="2"/>
  <c r="G86" i="2"/>
  <c r="G83" i="2"/>
  <c r="G80" i="2"/>
  <c r="G77" i="2"/>
  <c r="G74" i="2"/>
  <c r="G71" i="2"/>
  <c r="G68" i="2"/>
  <c r="G66" i="2"/>
  <c r="G65" i="2"/>
  <c r="G62" i="2"/>
  <c r="G59" i="2"/>
  <c r="G51" i="2"/>
  <c r="G46" i="2"/>
  <c r="G44" i="2"/>
  <c r="G42" i="2"/>
  <c r="G41" i="2"/>
  <c r="G39" i="2"/>
  <c r="G37" i="2"/>
  <c r="G35" i="2"/>
  <c r="G34" i="2"/>
  <c r="G33" i="2"/>
  <c r="G30" i="2"/>
  <c r="G27" i="2"/>
  <c r="G22" i="2"/>
  <c r="G19" i="2"/>
  <c r="G24" i="2"/>
  <c r="G25" i="2"/>
  <c r="G10" i="2"/>
  <c r="G16" i="2"/>
  <c r="AM20" i="1" l="1"/>
  <c r="J21" i="1"/>
  <c r="AD19" i="1"/>
  <c r="AD32" i="1" s="1"/>
  <c r="Y19" i="1"/>
  <c r="Y32" i="1" s="1"/>
  <c r="O19" i="1"/>
  <c r="T19" i="1"/>
  <c r="T32" i="1" s="1"/>
  <c r="I12" i="2"/>
  <c r="I11" i="2"/>
  <c r="J11" i="2" s="1"/>
  <c r="D17" i="1" s="1"/>
  <c r="I10" i="2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8" i="2"/>
  <c r="E8" i="3"/>
  <c r="F8" i="3"/>
  <c r="G8" i="3"/>
  <c r="I8" i="3"/>
  <c r="J8" i="3"/>
  <c r="K8" i="3"/>
  <c r="L8" i="3"/>
  <c r="M8" i="3"/>
  <c r="O8" i="3"/>
  <c r="P8" i="3"/>
  <c r="Q8" i="3"/>
  <c r="R8" i="3"/>
  <c r="S8" i="3"/>
  <c r="T8" i="3"/>
  <c r="U8" i="3"/>
  <c r="V8" i="3"/>
  <c r="W8" i="3"/>
  <c r="Y8" i="3"/>
  <c r="Z8" i="3"/>
  <c r="AA8" i="3"/>
  <c r="AC8" i="3"/>
  <c r="AD8" i="3"/>
  <c r="AE8" i="3"/>
  <c r="AF8" i="3"/>
  <c r="AG8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M145" i="1"/>
  <c r="AM115" i="1"/>
  <c r="AM114" i="1"/>
  <c r="AM111" i="1"/>
  <c r="AM108" i="1"/>
  <c r="AM105" i="1"/>
  <c r="AM102" i="1"/>
  <c r="AM99" i="1"/>
  <c r="AM96" i="1"/>
  <c r="AM90" i="1"/>
  <c r="AM79" i="1"/>
  <c r="AM73" i="1"/>
  <c r="AM51" i="1"/>
  <c r="AM38" i="1"/>
  <c r="AL149" i="1"/>
  <c r="AG15" i="3" s="1"/>
  <c r="AK149" i="1"/>
  <c r="AF15" i="3" s="1"/>
  <c r="AI149" i="1"/>
  <c r="AD15" i="3" s="1"/>
  <c r="AG149" i="1"/>
  <c r="AB15" i="3" s="1"/>
  <c r="AD149" i="1"/>
  <c r="Y15" i="3" s="1"/>
  <c r="AB149" i="1"/>
  <c r="W15" i="3" s="1"/>
  <c r="Y149" i="1"/>
  <c r="T15" i="3" s="1"/>
  <c r="X149" i="1"/>
  <c r="S15" i="3" s="1"/>
  <c r="W149" i="1"/>
  <c r="R15" i="3" s="1"/>
  <c r="T149" i="1"/>
  <c r="O15" i="3" s="1"/>
  <c r="R149" i="1"/>
  <c r="M15" i="3" s="1"/>
  <c r="Q149" i="1"/>
  <c r="L15" i="3" s="1"/>
  <c r="O149" i="1"/>
  <c r="J15" i="3" s="1"/>
  <c r="N149" i="1"/>
  <c r="I15" i="3" s="1"/>
  <c r="J149" i="1"/>
  <c r="E15" i="3" s="1"/>
  <c r="AL117" i="1"/>
  <c r="AG14" i="3" s="1"/>
  <c r="AK117" i="1"/>
  <c r="AF14" i="3" s="1"/>
  <c r="AJ117" i="1"/>
  <c r="AE14" i="3" s="1"/>
  <c r="AI117" i="1"/>
  <c r="AD14" i="3" s="1"/>
  <c r="AG117" i="1"/>
  <c r="AB14" i="3" s="1"/>
  <c r="AF117" i="1"/>
  <c r="AA14" i="3" s="1"/>
  <c r="AD117" i="1"/>
  <c r="Y14" i="3" s="1"/>
  <c r="AB117" i="1"/>
  <c r="W14" i="3" s="1"/>
  <c r="AA117" i="1"/>
  <c r="V14" i="3" s="1"/>
  <c r="Z117" i="1"/>
  <c r="U14" i="3" s="1"/>
  <c r="Y117" i="1"/>
  <c r="T14" i="3" s="1"/>
  <c r="W117" i="1"/>
  <c r="R14" i="3" s="1"/>
  <c r="V117" i="1"/>
  <c r="Q14" i="3" s="1"/>
  <c r="U117" i="1"/>
  <c r="P14" i="3" s="1"/>
  <c r="T117" i="1"/>
  <c r="O14" i="3" s="1"/>
  <c r="R117" i="1"/>
  <c r="M14" i="3" s="1"/>
  <c r="Q117" i="1"/>
  <c r="L14" i="3" s="1"/>
  <c r="P117" i="1"/>
  <c r="K14" i="3" s="1"/>
  <c r="O117" i="1"/>
  <c r="J14" i="3" s="1"/>
  <c r="M117" i="1"/>
  <c r="H14" i="3" s="1"/>
  <c r="L117" i="1"/>
  <c r="G14" i="3" s="1"/>
  <c r="J117" i="1"/>
  <c r="E14" i="3" s="1"/>
  <c r="AL92" i="1"/>
  <c r="AG13" i="3" s="1"/>
  <c r="AK92" i="1"/>
  <c r="AF13" i="3" s="1"/>
  <c r="AJ92" i="1"/>
  <c r="AE13" i="3" s="1"/>
  <c r="AI92" i="1"/>
  <c r="AD13" i="3" s="1"/>
  <c r="AF92" i="1"/>
  <c r="AA13" i="3" s="1"/>
  <c r="AE92" i="1"/>
  <c r="Z13" i="3" s="1"/>
  <c r="AD92" i="1"/>
  <c r="Y13" i="3" s="1"/>
  <c r="AA92" i="1"/>
  <c r="V13" i="3" s="1"/>
  <c r="Z92" i="1"/>
  <c r="U13" i="3" s="1"/>
  <c r="Y92" i="1"/>
  <c r="T13" i="3" s="1"/>
  <c r="V92" i="1"/>
  <c r="Q13" i="3" s="1"/>
  <c r="U92" i="1"/>
  <c r="P13" i="3" s="1"/>
  <c r="T92" i="1"/>
  <c r="O13" i="3" s="1"/>
  <c r="Q92" i="1"/>
  <c r="L13" i="3" s="1"/>
  <c r="P92" i="1"/>
  <c r="K13" i="3" s="1"/>
  <c r="O92" i="1"/>
  <c r="J13" i="3" s="1"/>
  <c r="L92" i="1"/>
  <c r="G13" i="3" s="1"/>
  <c r="K92" i="1"/>
  <c r="F13" i="3" s="1"/>
  <c r="J92" i="1"/>
  <c r="E13" i="3" s="1"/>
  <c r="AL53" i="1"/>
  <c r="AG12" i="3" s="1"/>
  <c r="AK53" i="1"/>
  <c r="AF12" i="3" s="1"/>
  <c r="AJ53" i="1"/>
  <c r="AE12" i="3" s="1"/>
  <c r="AI53" i="1"/>
  <c r="AD12" i="3" s="1"/>
  <c r="AF53" i="1"/>
  <c r="AA12" i="3" s="1"/>
  <c r="AE53" i="1"/>
  <c r="Z12" i="3" s="1"/>
  <c r="AD53" i="1"/>
  <c r="Y12" i="3" s="1"/>
  <c r="AB53" i="1"/>
  <c r="W12" i="3" s="1"/>
  <c r="AA53" i="1"/>
  <c r="V12" i="3" s="1"/>
  <c r="Z53" i="1"/>
  <c r="U12" i="3" s="1"/>
  <c r="Y53" i="1"/>
  <c r="T12" i="3" s="1"/>
  <c r="X53" i="1"/>
  <c r="S12" i="3" s="1"/>
  <c r="W53" i="1"/>
  <c r="R12" i="3" s="1"/>
  <c r="V53" i="1"/>
  <c r="Q12" i="3" s="1"/>
  <c r="U53" i="1"/>
  <c r="P12" i="3" s="1"/>
  <c r="T53" i="1"/>
  <c r="O12" i="3" s="1"/>
  <c r="R53" i="1"/>
  <c r="M12" i="3" s="1"/>
  <c r="Q53" i="1"/>
  <c r="L12" i="3" s="1"/>
  <c r="P53" i="1"/>
  <c r="K12" i="3" s="1"/>
  <c r="O53" i="1"/>
  <c r="J12" i="3" s="1"/>
  <c r="N53" i="1"/>
  <c r="I12" i="3" s="1"/>
  <c r="L53" i="1"/>
  <c r="G12" i="3" s="1"/>
  <c r="K53" i="1"/>
  <c r="F12" i="3" s="1"/>
  <c r="J53" i="1"/>
  <c r="E12" i="3" s="1"/>
  <c r="AL39" i="1"/>
  <c r="AG11" i="3" s="1"/>
  <c r="AK39" i="1"/>
  <c r="AF11" i="3" s="1"/>
  <c r="AJ39" i="1"/>
  <c r="AE11" i="3" s="1"/>
  <c r="AG39" i="1"/>
  <c r="AB11" i="3" s="1"/>
  <c r="AF39" i="1"/>
  <c r="AA11" i="3" s="1"/>
  <c r="AE39" i="1"/>
  <c r="Z11" i="3" s="1"/>
  <c r="AB39" i="1"/>
  <c r="W11" i="3" s="1"/>
  <c r="AA39" i="1"/>
  <c r="V11" i="3" s="1"/>
  <c r="Z39" i="1"/>
  <c r="U11" i="3" s="1"/>
  <c r="W39" i="1"/>
  <c r="R11" i="3" s="1"/>
  <c r="V39" i="1"/>
  <c r="Q11" i="3" s="1"/>
  <c r="U39" i="1"/>
  <c r="P11" i="3" s="1"/>
  <c r="R39" i="1"/>
  <c r="M11" i="3" s="1"/>
  <c r="Q39" i="1"/>
  <c r="L11" i="3" s="1"/>
  <c r="P39" i="1"/>
  <c r="K11" i="3" s="1"/>
  <c r="M39" i="1"/>
  <c r="H11" i="3" s="1"/>
  <c r="L39" i="1"/>
  <c r="G11" i="3" s="1"/>
  <c r="K39" i="1"/>
  <c r="F11" i="3" s="1"/>
  <c r="AL32" i="1"/>
  <c r="AJ32" i="1"/>
  <c r="AI32" i="1"/>
  <c r="AE32" i="1"/>
  <c r="AB32" i="1"/>
  <c r="Z32" i="1"/>
  <c r="U32" i="1"/>
  <c r="R32" i="1"/>
  <c r="P32" i="1"/>
  <c r="K32" i="1"/>
  <c r="AL13" i="1" l="1"/>
  <c r="AM19" i="1"/>
  <c r="AM21" i="1"/>
  <c r="V17" i="1"/>
  <c r="AK17" i="1"/>
  <c r="O32" i="1"/>
  <c r="J32" i="1"/>
  <c r="F10" i="3"/>
  <c r="M10" i="3"/>
  <c r="AE10" i="3"/>
  <c r="U10" i="3"/>
  <c r="Z10" i="3"/>
  <c r="K10" i="3"/>
  <c r="P10" i="3"/>
  <c r="AG10" i="3"/>
  <c r="AD10" i="3"/>
  <c r="Y10" i="3"/>
  <c r="W10" i="3"/>
  <c r="T10" i="3"/>
  <c r="O10" i="3"/>
  <c r="AL153" i="1" l="1"/>
  <c r="AG18" i="3" s="1"/>
  <c r="AG7" i="3"/>
  <c r="AG19" i="3" s="1"/>
  <c r="AG31" i="3" s="1"/>
  <c r="AG52" i="3" s="1"/>
  <c r="E10" i="3"/>
  <c r="J10" i="3"/>
  <c r="AM17" i="1"/>
  <c r="L32" i="1"/>
  <c r="E4" i="3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J8" i="2"/>
  <c r="D14" i="1" s="1"/>
  <c r="I66" i="2"/>
  <c r="J66" i="2" s="1"/>
  <c r="D91" i="1" s="1"/>
  <c r="I65" i="2"/>
  <c r="J65" i="2" s="1"/>
  <c r="D90" i="1" s="1"/>
  <c r="I64" i="2"/>
  <c r="J64" i="2" s="1"/>
  <c r="D89" i="1" s="1"/>
  <c r="W89" i="1" s="1"/>
  <c r="I63" i="2"/>
  <c r="J63" i="2" s="1"/>
  <c r="D88" i="1" s="1"/>
  <c r="AG88" i="1" s="1"/>
  <c r="I62" i="2"/>
  <c r="J62" i="2" s="1"/>
  <c r="D87" i="1" s="1"/>
  <c r="I61" i="2"/>
  <c r="J61" i="2" s="1"/>
  <c r="D86" i="1" s="1"/>
  <c r="M86" i="1" s="1"/>
  <c r="AM86" i="1" s="1"/>
  <c r="I60" i="2"/>
  <c r="J60" i="2" s="1"/>
  <c r="D85" i="1" s="1"/>
  <c r="I59" i="2"/>
  <c r="J59" i="2" s="1"/>
  <c r="D84" i="1" s="1"/>
  <c r="J58" i="2"/>
  <c r="D83" i="1" s="1"/>
  <c r="I83" i="1" s="1"/>
  <c r="AM83" i="1" s="1"/>
  <c r="I57" i="2"/>
  <c r="J57" i="2" s="1"/>
  <c r="D82" i="1" s="1"/>
  <c r="I82" i="1" s="1"/>
  <c r="I56" i="2"/>
  <c r="J56" i="2" s="1"/>
  <c r="D81" i="1" s="1"/>
  <c r="I81" i="1" s="1"/>
  <c r="I55" i="2"/>
  <c r="J55" i="2" s="1"/>
  <c r="D80" i="1" s="1"/>
  <c r="I80" i="1" s="1"/>
  <c r="I54" i="2"/>
  <c r="J54" i="2" s="1"/>
  <c r="D79" i="1" s="1"/>
  <c r="I53" i="2"/>
  <c r="J53" i="2" s="1"/>
  <c r="D78" i="1" s="1"/>
  <c r="I52" i="2"/>
  <c r="J52" i="2" s="1"/>
  <c r="D77" i="1" s="1"/>
  <c r="I51" i="2"/>
  <c r="J51" i="2" s="1"/>
  <c r="D76" i="1" s="1"/>
  <c r="J50" i="2"/>
  <c r="D75" i="1" s="1"/>
  <c r="I49" i="2"/>
  <c r="J49" i="2" s="1"/>
  <c r="D74" i="1" s="1"/>
  <c r="AG74" i="1" s="1"/>
  <c r="I48" i="2"/>
  <c r="J48" i="2" s="1"/>
  <c r="D73" i="1" s="1"/>
  <c r="I47" i="2"/>
  <c r="J47" i="2" s="1"/>
  <c r="D72" i="1" s="1"/>
  <c r="I46" i="2"/>
  <c r="J46" i="2" s="1"/>
  <c r="D71" i="1" s="1"/>
  <c r="AL155" i="1" l="1"/>
  <c r="AG87" i="1"/>
  <c r="AB87" i="1"/>
  <c r="AG84" i="1"/>
  <c r="AB84" i="1"/>
  <c r="W84" i="1"/>
  <c r="R84" i="1"/>
  <c r="R92" i="1" s="1"/>
  <c r="M75" i="1"/>
  <c r="M92" i="1" s="1"/>
  <c r="H13" i="3" s="1"/>
  <c r="I75" i="1"/>
  <c r="W85" i="1"/>
  <c r="AG85" i="1"/>
  <c r="G10" i="3"/>
  <c r="AG14" i="1"/>
  <c r="I14" i="1"/>
  <c r="AC14" i="1"/>
  <c r="S14" i="1"/>
  <c r="M14" i="1"/>
  <c r="I74" i="1"/>
  <c r="I91" i="1"/>
  <c r="S91" i="1"/>
  <c r="AC91" i="1"/>
  <c r="AC71" i="1"/>
  <c r="AH71" i="1"/>
  <c r="N71" i="1"/>
  <c r="I71" i="1"/>
  <c r="X71" i="1"/>
  <c r="S71" i="1"/>
  <c r="N87" i="1"/>
  <c r="S87" i="1"/>
  <c r="I87" i="1"/>
  <c r="AC72" i="1"/>
  <c r="I72" i="1"/>
  <c r="X76" i="1"/>
  <c r="S76" i="1"/>
  <c r="AC76" i="1"/>
  <c r="I76" i="1"/>
  <c r="AH76" i="1"/>
  <c r="N76" i="1"/>
  <c r="AC80" i="1"/>
  <c r="AH80" i="1"/>
  <c r="N80" i="1"/>
  <c r="X80" i="1"/>
  <c r="S80" i="1"/>
  <c r="I84" i="1"/>
  <c r="I88" i="1"/>
  <c r="AC77" i="1"/>
  <c r="I77" i="1"/>
  <c r="S77" i="1"/>
  <c r="AC81" i="1"/>
  <c r="S81" i="1"/>
  <c r="I85" i="1"/>
  <c r="AM89" i="1"/>
  <c r="AC78" i="1"/>
  <c r="I78" i="1"/>
  <c r="AC82" i="1"/>
  <c r="I113" i="2"/>
  <c r="J113" i="2" s="1"/>
  <c r="D151" i="1" s="1"/>
  <c r="I151" i="1" s="1"/>
  <c r="I111" i="2"/>
  <c r="J111" i="2" s="1"/>
  <c r="D148" i="1" s="1"/>
  <c r="I148" i="1" s="1"/>
  <c r="AM148" i="1" s="1"/>
  <c r="I110" i="2"/>
  <c r="J110" i="2" s="1"/>
  <c r="D147" i="1" s="1"/>
  <c r="I109" i="2"/>
  <c r="J109" i="2" s="1"/>
  <c r="D146" i="1" s="1"/>
  <c r="I108" i="2"/>
  <c r="J108" i="2" s="1"/>
  <c r="D145" i="1" s="1"/>
  <c r="I107" i="2"/>
  <c r="J107" i="2" s="1"/>
  <c r="D144" i="1" s="1"/>
  <c r="I106" i="2"/>
  <c r="J106" i="2" s="1"/>
  <c r="D143" i="1" s="1"/>
  <c r="AH149" i="1" s="1"/>
  <c r="AC15" i="3" s="1"/>
  <c r="I105" i="2"/>
  <c r="J105" i="2" s="1"/>
  <c r="D142" i="1" s="1"/>
  <c r="I104" i="2"/>
  <c r="J104" i="2" s="1"/>
  <c r="D141" i="1" s="1"/>
  <c r="I103" i="2"/>
  <c r="J103" i="2" s="1"/>
  <c r="D140" i="1" s="1"/>
  <c r="J102" i="2"/>
  <c r="D139" i="1" s="1"/>
  <c r="M139" i="1" s="1"/>
  <c r="AM139" i="1" s="1"/>
  <c r="I101" i="2"/>
  <c r="J101" i="2" s="1"/>
  <c r="D138" i="1" s="1"/>
  <c r="I100" i="2"/>
  <c r="J100" i="2" s="1"/>
  <c r="D137" i="1" s="1"/>
  <c r="AE137" i="1" s="1"/>
  <c r="I99" i="2"/>
  <c r="J99" i="2" s="1"/>
  <c r="D136" i="1" s="1"/>
  <c r="AM136" i="1" s="1"/>
  <c r="I98" i="2"/>
  <c r="J98" i="2" s="1"/>
  <c r="D135" i="1" s="1"/>
  <c r="I97" i="2"/>
  <c r="J97" i="2" s="1"/>
  <c r="D134" i="1" s="1"/>
  <c r="I96" i="2"/>
  <c r="J96" i="2" s="1"/>
  <c r="D133" i="1" s="1"/>
  <c r="I90" i="2"/>
  <c r="J90" i="2" s="1"/>
  <c r="D116" i="1" s="1"/>
  <c r="I116" i="1" s="1"/>
  <c r="AM116" i="1" s="1"/>
  <c r="I89" i="2"/>
  <c r="J89" i="2" s="1"/>
  <c r="D115" i="1" s="1"/>
  <c r="I88" i="2"/>
  <c r="J88" i="2" s="1"/>
  <c r="D114" i="1" s="1"/>
  <c r="I87" i="2"/>
  <c r="J87" i="2" s="1"/>
  <c r="D113" i="1" s="1"/>
  <c r="I86" i="2"/>
  <c r="J86" i="2" s="1"/>
  <c r="D112" i="1" s="1"/>
  <c r="AC112" i="1" s="1"/>
  <c r="I85" i="2"/>
  <c r="J85" i="2" s="1"/>
  <c r="D111" i="1" s="1"/>
  <c r="I84" i="2"/>
  <c r="J84" i="2" s="1"/>
  <c r="D110" i="1" s="1"/>
  <c r="I83" i="2"/>
  <c r="J83" i="2" s="1"/>
  <c r="D109" i="1" s="1"/>
  <c r="AC109" i="1" s="1"/>
  <c r="I82" i="2"/>
  <c r="J82" i="2" s="1"/>
  <c r="D108" i="1" s="1"/>
  <c r="I81" i="2"/>
  <c r="J81" i="2" s="1"/>
  <c r="D107" i="1" s="1"/>
  <c r="I80" i="2"/>
  <c r="J80" i="2" s="1"/>
  <c r="D106" i="1" s="1"/>
  <c r="I106" i="1" s="1"/>
  <c r="I79" i="2"/>
  <c r="J79" i="2" s="1"/>
  <c r="D105" i="1" s="1"/>
  <c r="I78" i="2"/>
  <c r="J78" i="2" s="1"/>
  <c r="D104" i="1" s="1"/>
  <c r="I77" i="2"/>
  <c r="J77" i="2" s="1"/>
  <c r="D103" i="1" s="1"/>
  <c r="N103" i="1" s="1"/>
  <c r="I76" i="2"/>
  <c r="J76" i="2" s="1"/>
  <c r="D102" i="1" s="1"/>
  <c r="I75" i="2"/>
  <c r="J75" i="2" s="1"/>
  <c r="D101" i="1" s="1"/>
  <c r="I74" i="2"/>
  <c r="J74" i="2" s="1"/>
  <c r="D100" i="1" s="1"/>
  <c r="N100" i="1" s="1"/>
  <c r="I73" i="2"/>
  <c r="J73" i="2" s="1"/>
  <c r="D99" i="1" s="1"/>
  <c r="I72" i="2"/>
  <c r="J72" i="2" s="1"/>
  <c r="D98" i="1" s="1"/>
  <c r="I71" i="2"/>
  <c r="J71" i="2" s="1"/>
  <c r="D97" i="1" s="1"/>
  <c r="I97" i="1" s="1"/>
  <c r="I70" i="2"/>
  <c r="J70" i="2" s="1"/>
  <c r="D96" i="1" s="1"/>
  <c r="I68" i="2"/>
  <c r="J68" i="2" s="1"/>
  <c r="D94" i="1" s="1"/>
  <c r="N94" i="1" s="1"/>
  <c r="I69" i="2"/>
  <c r="J69" i="2" s="1"/>
  <c r="D95" i="1" s="1"/>
  <c r="I44" i="2"/>
  <c r="J44" i="2" s="1"/>
  <c r="D52" i="1" s="1"/>
  <c r="I52" i="1" s="1"/>
  <c r="I43" i="2"/>
  <c r="J43" i="2" s="1"/>
  <c r="D51" i="1" s="1"/>
  <c r="I42" i="2"/>
  <c r="J42" i="2" s="1"/>
  <c r="D50" i="1" s="1"/>
  <c r="I41" i="2"/>
  <c r="J41" i="2" s="1"/>
  <c r="D49" i="1" s="1"/>
  <c r="I49" i="1" s="1"/>
  <c r="AM49" i="1" s="1"/>
  <c r="I40" i="2"/>
  <c r="J40" i="2" s="1"/>
  <c r="D48" i="1" s="1"/>
  <c r="AM48" i="1" s="1"/>
  <c r="I39" i="2"/>
  <c r="J39" i="2" s="1"/>
  <c r="D47" i="1" s="1"/>
  <c r="I38" i="2"/>
  <c r="J38" i="2" s="1"/>
  <c r="D46" i="1" s="1"/>
  <c r="AM46" i="1" s="1"/>
  <c r="I37" i="2"/>
  <c r="J37" i="2" s="1"/>
  <c r="D45" i="1" s="1"/>
  <c r="I36" i="2"/>
  <c r="J36" i="2" s="1"/>
  <c r="D44" i="1" s="1"/>
  <c r="M44" i="1" s="1"/>
  <c r="M53" i="1" s="1"/>
  <c r="I35" i="2"/>
  <c r="J35" i="2" s="1"/>
  <c r="D43" i="1" s="1"/>
  <c r="AG43" i="1" s="1"/>
  <c r="I34" i="2"/>
  <c r="J34" i="2" s="1"/>
  <c r="D42" i="1" s="1"/>
  <c r="I33" i="2"/>
  <c r="J33" i="2" s="1"/>
  <c r="D41" i="1" s="1"/>
  <c r="I41" i="1" s="1"/>
  <c r="I31" i="2"/>
  <c r="J31" i="2" s="1"/>
  <c r="D38" i="1" s="1"/>
  <c r="I29" i="2"/>
  <c r="J29" i="2" s="1"/>
  <c r="D36" i="1" s="1"/>
  <c r="J36" i="1" s="1"/>
  <c r="I23" i="2"/>
  <c r="J23" i="2" s="1"/>
  <c r="D29" i="1" s="1"/>
  <c r="I21" i="2"/>
  <c r="J21" i="2" s="1"/>
  <c r="D27" i="1" s="1"/>
  <c r="I27" i="1" s="1"/>
  <c r="I18" i="2"/>
  <c r="J18" i="2" s="1"/>
  <c r="D24" i="1" s="1"/>
  <c r="J12" i="2"/>
  <c r="D18" i="1" s="1"/>
  <c r="AA18" i="1" s="1"/>
  <c r="I28" i="2"/>
  <c r="J28" i="2" s="1"/>
  <c r="D35" i="1" s="1"/>
  <c r="I30" i="2"/>
  <c r="J30" i="2" s="1"/>
  <c r="D37" i="1" s="1"/>
  <c r="I27" i="2"/>
  <c r="J27" i="2" s="1"/>
  <c r="D34" i="1" s="1"/>
  <c r="I20" i="2"/>
  <c r="J20" i="2" s="1"/>
  <c r="D26" i="1" s="1"/>
  <c r="I17" i="2"/>
  <c r="J17" i="2" s="1"/>
  <c r="D23" i="1" s="1"/>
  <c r="I25" i="2"/>
  <c r="J25" i="2" s="1"/>
  <c r="D31" i="1" s="1"/>
  <c r="I31" i="1" s="1"/>
  <c r="I24" i="2"/>
  <c r="J24" i="2" s="1"/>
  <c r="D30" i="1" s="1"/>
  <c r="I22" i="2"/>
  <c r="J22" i="2" s="1"/>
  <c r="D28" i="1" s="1"/>
  <c r="I19" i="2"/>
  <c r="J19" i="2" s="1"/>
  <c r="D25" i="1" s="1"/>
  <c r="AH25" i="1" s="1"/>
  <c r="I16" i="2"/>
  <c r="J16" i="2" s="1"/>
  <c r="D22" i="1" s="1"/>
  <c r="J10" i="2"/>
  <c r="D16" i="1" s="1"/>
  <c r="AM75" i="1" l="1"/>
  <c r="AG92" i="1"/>
  <c r="AB13" i="3" s="1"/>
  <c r="AB92" i="1"/>
  <c r="W92" i="1"/>
  <c r="R13" i="3" s="1"/>
  <c r="S26" i="1"/>
  <c r="AH26" i="1"/>
  <c r="AE104" i="1"/>
  <c r="K104" i="1"/>
  <c r="AM104" i="1" s="1"/>
  <c r="AI34" i="1"/>
  <c r="AI39" i="1" s="1"/>
  <c r="O34" i="1"/>
  <c r="O39" i="1" s="1"/>
  <c r="AD34" i="1"/>
  <c r="Y34" i="1"/>
  <c r="Y39" i="1" s="1"/>
  <c r="T34" i="1"/>
  <c r="AE101" i="1"/>
  <c r="K101" i="1"/>
  <c r="AE113" i="1"/>
  <c r="K113" i="1"/>
  <c r="K133" i="1"/>
  <c r="Z133" i="1"/>
  <c r="AJ133" i="1"/>
  <c r="AE133" i="1"/>
  <c r="U133" i="1"/>
  <c r="P133" i="1"/>
  <c r="AE141" i="1"/>
  <c r="M13" i="3"/>
  <c r="R13" i="1"/>
  <c r="V144" i="1"/>
  <c r="L144" i="1"/>
  <c r="AF144" i="1"/>
  <c r="AC37" i="1"/>
  <c r="J37" i="1"/>
  <c r="J39" i="1" s="1"/>
  <c r="S45" i="1"/>
  <c r="I45" i="1"/>
  <c r="AH45" i="1"/>
  <c r="AE95" i="1"/>
  <c r="K95" i="1"/>
  <c r="K98" i="1"/>
  <c r="AE98" i="1"/>
  <c r="AE110" i="1"/>
  <c r="K110" i="1"/>
  <c r="AM138" i="1"/>
  <c r="AA142" i="1"/>
  <c r="AA149" i="1" s="1"/>
  <c r="V15" i="3" s="1"/>
  <c r="V142" i="1"/>
  <c r="L142" i="1"/>
  <c r="AF142" i="1"/>
  <c r="AE146" i="1"/>
  <c r="U146" i="1"/>
  <c r="AC47" i="1"/>
  <c r="AH47" i="1"/>
  <c r="I47" i="1"/>
  <c r="AF140" i="1"/>
  <c r="L140" i="1"/>
  <c r="AC23" i="1"/>
  <c r="AH23" i="1"/>
  <c r="T35" i="1"/>
  <c r="AD35" i="1"/>
  <c r="K107" i="1"/>
  <c r="AE107" i="1"/>
  <c r="Z135" i="1"/>
  <c r="P135" i="1"/>
  <c r="AE135" i="1"/>
  <c r="U135" i="1"/>
  <c r="AJ135" i="1"/>
  <c r="AM147" i="1"/>
  <c r="AB13" i="1"/>
  <c r="W13" i="3"/>
  <c r="AA32" i="1"/>
  <c r="AM18" i="1"/>
  <c r="Q16" i="1"/>
  <c r="Q32" i="1" s="1"/>
  <c r="Q13" i="1" s="1"/>
  <c r="V16" i="1"/>
  <c r="V32" i="1" s="1"/>
  <c r="AK16" i="1"/>
  <c r="AK32" i="1" s="1"/>
  <c r="AK13" i="1" s="1"/>
  <c r="I16" i="1"/>
  <c r="AF16" i="1"/>
  <c r="AF32" i="1" s="1"/>
  <c r="H12" i="3"/>
  <c r="I30" i="1"/>
  <c r="AM30" i="1" s="1"/>
  <c r="S28" i="1"/>
  <c r="AC28" i="1"/>
  <c r="I29" i="1"/>
  <c r="AM29" i="1" s="1"/>
  <c r="X8" i="3"/>
  <c r="N8" i="3"/>
  <c r="I152" i="1"/>
  <c r="AM152" i="1" s="1"/>
  <c r="D171" i="1" s="1"/>
  <c r="AM151" i="1"/>
  <c r="H8" i="3"/>
  <c r="AB8" i="3"/>
  <c r="I24" i="1"/>
  <c r="AM24" i="1" s="1"/>
  <c r="D8" i="3"/>
  <c r="AM14" i="1"/>
  <c r="S109" i="1"/>
  <c r="AH109" i="1"/>
  <c r="AH106" i="1"/>
  <c r="S106" i="1"/>
  <c r="I100" i="1"/>
  <c r="AC97" i="1"/>
  <c r="X97" i="1"/>
  <c r="N97" i="1"/>
  <c r="S97" i="1"/>
  <c r="AH97" i="1"/>
  <c r="S94" i="1"/>
  <c r="X94" i="1"/>
  <c r="AH94" i="1"/>
  <c r="I94" i="1"/>
  <c r="AM44" i="1"/>
  <c r="I39" i="1"/>
  <c r="D11" i="3" s="1"/>
  <c r="AH36" i="1"/>
  <c r="AM36" i="1" s="1"/>
  <c r="D17" i="3"/>
  <c r="AM143" i="1"/>
  <c r="AM137" i="1"/>
  <c r="M149" i="1"/>
  <c r="H15" i="3" s="1"/>
  <c r="AM134" i="1"/>
  <c r="X112" i="1"/>
  <c r="N112" i="1"/>
  <c r="S112" i="1"/>
  <c r="AH112" i="1"/>
  <c r="I112" i="1"/>
  <c r="X109" i="1"/>
  <c r="N109" i="1"/>
  <c r="I109" i="1"/>
  <c r="AC106" i="1"/>
  <c r="X106" i="1"/>
  <c r="N106" i="1"/>
  <c r="S103" i="1"/>
  <c r="AH103" i="1"/>
  <c r="AC103" i="1"/>
  <c r="I103" i="1"/>
  <c r="X103" i="1"/>
  <c r="S100" i="1"/>
  <c r="AH100" i="1"/>
  <c r="AC100" i="1"/>
  <c r="X100" i="1"/>
  <c r="AC94" i="1"/>
  <c r="AC52" i="1"/>
  <c r="AM52" i="1" s="1"/>
  <c r="S47" i="1"/>
  <c r="AC45" i="1"/>
  <c r="S39" i="1"/>
  <c r="N11" i="3" s="1"/>
  <c r="X39" i="1"/>
  <c r="S11" i="3" s="1"/>
  <c r="AM27" i="1"/>
  <c r="AC26" i="1"/>
  <c r="S23" i="1"/>
  <c r="AM78" i="1"/>
  <c r="AM81" i="1"/>
  <c r="AM41" i="1"/>
  <c r="AM82" i="1"/>
  <c r="M32" i="1"/>
  <c r="AM77" i="1"/>
  <c r="AM88" i="1"/>
  <c r="AM80" i="1"/>
  <c r="AM76" i="1"/>
  <c r="AM72" i="1"/>
  <c r="N92" i="1"/>
  <c r="I13" i="3" s="1"/>
  <c r="S92" i="1"/>
  <c r="N13" i="3" s="1"/>
  <c r="S50" i="1"/>
  <c r="AC50" i="1"/>
  <c r="AM85" i="1"/>
  <c r="AM84" i="1"/>
  <c r="AM87" i="1"/>
  <c r="X92" i="1"/>
  <c r="S13" i="3" s="1"/>
  <c r="AC92" i="1"/>
  <c r="X13" i="3" s="1"/>
  <c r="X22" i="1"/>
  <c r="S22" i="1"/>
  <c r="N22" i="1"/>
  <c r="AH22" i="1"/>
  <c r="AC22" i="1"/>
  <c r="S31" i="1"/>
  <c r="AC31" i="1"/>
  <c r="S25" i="1"/>
  <c r="N25" i="1"/>
  <c r="AC25" i="1"/>
  <c r="X25" i="1"/>
  <c r="AC42" i="1"/>
  <c r="S42" i="1"/>
  <c r="AG32" i="1"/>
  <c r="AG53" i="1"/>
  <c r="AM43" i="1"/>
  <c r="AM71" i="1"/>
  <c r="I92" i="1"/>
  <c r="D13" i="3" s="1"/>
  <c r="N39" i="1"/>
  <c r="I11" i="3" s="1"/>
  <c r="AM91" i="1"/>
  <c r="AM74" i="1"/>
  <c r="J11" i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01" i="1" l="1"/>
  <c r="AA13" i="1"/>
  <c r="AM95" i="1"/>
  <c r="AG13" i="1"/>
  <c r="AG153" i="1" s="1"/>
  <c r="L149" i="1"/>
  <c r="G15" i="3" s="1"/>
  <c r="AM35" i="1"/>
  <c r="AM146" i="1"/>
  <c r="AM140" i="1"/>
  <c r="AM107" i="1"/>
  <c r="AM110" i="1"/>
  <c r="AM26" i="1"/>
  <c r="AM98" i="1"/>
  <c r="AM141" i="1"/>
  <c r="AJ149" i="1"/>
  <c r="AE15" i="3" s="1"/>
  <c r="AM113" i="1"/>
  <c r="AM92" i="1"/>
  <c r="D168" i="1" s="1"/>
  <c r="AM23" i="1"/>
  <c r="T39" i="1"/>
  <c r="T13" i="1" s="1"/>
  <c r="E11" i="3"/>
  <c r="J13" i="1"/>
  <c r="T11" i="3"/>
  <c r="Y13" i="1"/>
  <c r="L13" i="1"/>
  <c r="M7" i="3"/>
  <c r="R153" i="1"/>
  <c r="M18" i="3" s="1"/>
  <c r="P149" i="1"/>
  <c r="Z149" i="1"/>
  <c r="AD39" i="1"/>
  <c r="AH53" i="1"/>
  <c r="AC12" i="3" s="1"/>
  <c r="W7" i="3"/>
  <c r="AB153" i="1"/>
  <c r="W18" i="3" s="1"/>
  <c r="W19" i="3" s="1"/>
  <c r="W31" i="3" s="1"/>
  <c r="W52" i="3" s="1"/>
  <c r="AF149" i="1"/>
  <c r="AA15" i="3" s="1"/>
  <c r="V149" i="1"/>
  <c r="Q15" i="3" s="1"/>
  <c r="K117" i="1"/>
  <c r="U149" i="1"/>
  <c r="K149" i="1"/>
  <c r="F15" i="3" s="1"/>
  <c r="J11" i="3"/>
  <c r="O13" i="1"/>
  <c r="AE117" i="1"/>
  <c r="AE149" i="1"/>
  <c r="Z15" i="3" s="1"/>
  <c r="AD11" i="3"/>
  <c r="AI13" i="1"/>
  <c r="AB18" i="3"/>
  <c r="M13" i="1"/>
  <c r="H7" i="3" s="1"/>
  <c r="AA153" i="1"/>
  <c r="Q153" i="1"/>
  <c r="AK153" i="1"/>
  <c r="AF18" i="3" s="1"/>
  <c r="AB12" i="3"/>
  <c r="Q10" i="3"/>
  <c r="AF10" i="3"/>
  <c r="AA10" i="3"/>
  <c r="L7" i="3"/>
  <c r="L10" i="3"/>
  <c r="V10" i="3"/>
  <c r="AM16" i="1"/>
  <c r="AM135" i="1"/>
  <c r="I117" i="1"/>
  <c r="D14" i="3" s="1"/>
  <c r="AH32" i="1"/>
  <c r="I149" i="1"/>
  <c r="D15" i="3" s="1"/>
  <c r="AM37" i="1"/>
  <c r="AM144" i="1"/>
  <c r="AC39" i="1"/>
  <c r="X11" i="3" s="1"/>
  <c r="AM94" i="1"/>
  <c r="AM45" i="1"/>
  <c r="AH39" i="1"/>
  <c r="AC11" i="3" s="1"/>
  <c r="AM47" i="1"/>
  <c r="AH92" i="1"/>
  <c r="AC13" i="3" s="1"/>
  <c r="AM109" i="1"/>
  <c r="AM97" i="1"/>
  <c r="AM133" i="1"/>
  <c r="S149" i="1"/>
  <c r="N15" i="3" s="1"/>
  <c r="AC149" i="1"/>
  <c r="X15" i="3" s="1"/>
  <c r="AM112" i="1"/>
  <c r="N117" i="1"/>
  <c r="I14" i="3" s="1"/>
  <c r="AM106" i="1"/>
  <c r="AM103" i="1"/>
  <c r="X117" i="1"/>
  <c r="S14" i="3" s="1"/>
  <c r="AM142" i="1"/>
  <c r="S117" i="1"/>
  <c r="N14" i="3" s="1"/>
  <c r="AH117" i="1"/>
  <c r="AC14" i="3" s="1"/>
  <c r="AM100" i="1"/>
  <c r="AC117" i="1"/>
  <c r="X14" i="3" s="1"/>
  <c r="I53" i="1"/>
  <c r="AM34" i="1"/>
  <c r="AM39" i="1" s="1"/>
  <c r="D166" i="1" s="1"/>
  <c r="AC53" i="1"/>
  <c r="AM50" i="1"/>
  <c r="AC32" i="1"/>
  <c r="AM31" i="1"/>
  <c r="AM25" i="1"/>
  <c r="AM22" i="1"/>
  <c r="N32" i="1"/>
  <c r="S32" i="1"/>
  <c r="H10" i="3"/>
  <c r="AB10" i="3"/>
  <c r="X32" i="1"/>
  <c r="AM28" i="1"/>
  <c r="W32" i="1"/>
  <c r="W13" i="1" s="1"/>
  <c r="S53" i="1"/>
  <c r="AM42" i="1"/>
  <c r="I32" i="1"/>
  <c r="AG155" i="1" l="1"/>
  <c r="AB7" i="3"/>
  <c r="W153" i="1"/>
  <c r="R18" i="3" s="1"/>
  <c r="AJ13" i="1"/>
  <c r="AE7" i="3" s="1"/>
  <c r="O11" i="3"/>
  <c r="AM53" i="1"/>
  <c r="D167" i="1" s="1"/>
  <c r="J7" i="3"/>
  <c r="O153" i="1"/>
  <c r="J18" i="3" s="1"/>
  <c r="F14" i="3"/>
  <c r="K13" i="1"/>
  <c r="AD7" i="3"/>
  <c r="AI153" i="1"/>
  <c r="AD18" i="3" s="1"/>
  <c r="M19" i="3"/>
  <c r="M31" i="3" s="1"/>
  <c r="M52" i="3" s="1"/>
  <c r="E7" i="3"/>
  <c r="J153" i="1"/>
  <c r="E18" i="3" s="1"/>
  <c r="AK155" i="1"/>
  <c r="P13" i="1"/>
  <c r="K15" i="3"/>
  <c r="X13" i="1"/>
  <c r="X153" i="1" s="1"/>
  <c r="S18" i="3" s="1"/>
  <c r="N13" i="1"/>
  <c r="N153" i="1" s="1"/>
  <c r="AM117" i="1"/>
  <c r="D169" i="1" s="1"/>
  <c r="AM32" i="1"/>
  <c r="D165" i="1" s="1"/>
  <c r="Q155" i="1"/>
  <c r="L18" i="3"/>
  <c r="L19" i="3" s="1"/>
  <c r="L31" i="3" s="1"/>
  <c r="L52" i="3" s="1"/>
  <c r="T153" i="1"/>
  <c r="O18" i="3" s="1"/>
  <c r="O7" i="3"/>
  <c r="V13" i="1"/>
  <c r="P15" i="3"/>
  <c r="U13" i="1"/>
  <c r="AB155" i="1"/>
  <c r="AF13" i="1"/>
  <c r="AF153" i="1" s="1"/>
  <c r="AA18" i="3" s="1"/>
  <c r="R155" i="1"/>
  <c r="AM149" i="1"/>
  <c r="D170" i="1" s="1"/>
  <c r="Y11" i="3"/>
  <c r="AD13" i="1"/>
  <c r="U15" i="3"/>
  <c r="Z13" i="1"/>
  <c r="Y153" i="1"/>
  <c r="T18" i="3" s="1"/>
  <c r="T7" i="3"/>
  <c r="Z14" i="3"/>
  <c r="AE13" i="1"/>
  <c r="L153" i="1"/>
  <c r="G18" i="3" s="1"/>
  <c r="G7" i="3"/>
  <c r="AA155" i="1"/>
  <c r="V18" i="3"/>
  <c r="AB19" i="3"/>
  <c r="AB31" i="3" s="1"/>
  <c r="AB52" i="3" s="1"/>
  <c r="I13" i="1"/>
  <c r="I153" i="1" s="1"/>
  <c r="M153" i="1"/>
  <c r="AH13" i="1"/>
  <c r="AC7" i="3" s="1"/>
  <c r="N12" i="3"/>
  <c r="S13" i="1"/>
  <c r="N7" i="3" s="1"/>
  <c r="X12" i="3"/>
  <c r="AC13" i="1"/>
  <c r="AC153" i="1" s="1"/>
  <c r="R7" i="3"/>
  <c r="V7" i="3"/>
  <c r="AC10" i="3"/>
  <c r="AF7" i="3"/>
  <c r="D12" i="3"/>
  <c r="X10" i="3"/>
  <c r="I10" i="3"/>
  <c r="R10" i="3"/>
  <c r="S10" i="3"/>
  <c r="D10" i="3"/>
  <c r="N10" i="3"/>
  <c r="AA7" i="3" l="1"/>
  <c r="AA19" i="3" s="1"/>
  <c r="AA31" i="3" s="1"/>
  <c r="AA52" i="3" s="1"/>
  <c r="J19" i="3"/>
  <c r="J31" i="3" s="1"/>
  <c r="J52" i="3" s="1"/>
  <c r="I7" i="3"/>
  <c r="W155" i="1"/>
  <c r="AJ153" i="1"/>
  <c r="AE18" i="3" s="1"/>
  <c r="AE19" i="3" s="1"/>
  <c r="AE31" i="3" s="1"/>
  <c r="AE52" i="3" s="1"/>
  <c r="T19" i="3"/>
  <c r="T31" i="3" s="1"/>
  <c r="T52" i="3" s="1"/>
  <c r="L155" i="1"/>
  <c r="E19" i="3"/>
  <c r="E31" i="3" s="1"/>
  <c r="E52" i="3" s="1"/>
  <c r="S7" i="3"/>
  <c r="S19" i="3" s="1"/>
  <c r="S31" i="3" s="1"/>
  <c r="S52" i="3" s="1"/>
  <c r="AF155" i="1"/>
  <c r="G19" i="3"/>
  <c r="G31" i="3" s="1"/>
  <c r="G52" i="3" s="1"/>
  <c r="O19" i="3"/>
  <c r="O31" i="3" s="1"/>
  <c r="O52" i="3" s="1"/>
  <c r="O155" i="1"/>
  <c r="Y7" i="3"/>
  <c r="AD153" i="1"/>
  <c r="Y18" i="3" s="1"/>
  <c r="T155" i="1"/>
  <c r="J155" i="1"/>
  <c r="AI155" i="1"/>
  <c r="U7" i="3"/>
  <c r="Z153" i="1"/>
  <c r="U18" i="3" s="1"/>
  <c r="AD19" i="3"/>
  <c r="AD31" i="3" s="1"/>
  <c r="AD52" i="3" s="1"/>
  <c r="Z7" i="3"/>
  <c r="AE153" i="1"/>
  <c r="Z18" i="3" s="1"/>
  <c r="U153" i="1"/>
  <c r="P18" i="3" s="1"/>
  <c r="P7" i="3"/>
  <c r="P153" i="1"/>
  <c r="K18" i="3" s="1"/>
  <c r="K7" i="3"/>
  <c r="Y155" i="1"/>
  <c r="V153" i="1"/>
  <c r="Q7" i="3"/>
  <c r="K153" i="1"/>
  <c r="F18" i="3" s="1"/>
  <c r="F7" i="3"/>
  <c r="X155" i="1"/>
  <c r="N155" i="1"/>
  <c r="I18" i="3"/>
  <c r="I19" i="3" s="1"/>
  <c r="I31" i="3" s="1"/>
  <c r="I52" i="3" s="1"/>
  <c r="AC155" i="1"/>
  <c r="X18" i="3"/>
  <c r="M155" i="1"/>
  <c r="H18" i="3"/>
  <c r="H19" i="3" s="1"/>
  <c r="H31" i="3" s="1"/>
  <c r="H52" i="3" s="1"/>
  <c r="I155" i="1"/>
  <c r="I156" i="1" s="1"/>
  <c r="D18" i="3"/>
  <c r="V19" i="3"/>
  <c r="V31" i="3" s="1"/>
  <c r="V52" i="3" s="1"/>
  <c r="AF19" i="3"/>
  <c r="AF31" i="3" s="1"/>
  <c r="AF52" i="3" s="1"/>
  <c r="R19" i="3"/>
  <c r="R31" i="3" s="1"/>
  <c r="R52" i="3" s="1"/>
  <c r="AH153" i="1"/>
  <c r="X7" i="3"/>
  <c r="S153" i="1"/>
  <c r="AM13" i="1"/>
  <c r="D164" i="1" s="1"/>
  <c r="D7" i="3"/>
  <c r="K19" i="3" l="1"/>
  <c r="K31" i="3" s="1"/>
  <c r="K52" i="3" s="1"/>
  <c r="AJ155" i="1"/>
  <c r="J156" i="1"/>
  <c r="K155" i="1"/>
  <c r="AD155" i="1"/>
  <c r="F19" i="3"/>
  <c r="F31" i="3" s="1"/>
  <c r="F52" i="3" s="1"/>
  <c r="U155" i="1"/>
  <c r="P155" i="1"/>
  <c r="P19" i="3"/>
  <c r="P31" i="3" s="1"/>
  <c r="P52" i="3" s="1"/>
  <c r="Z19" i="3"/>
  <c r="Z31" i="3" s="1"/>
  <c r="Z52" i="3" s="1"/>
  <c r="U19" i="3"/>
  <c r="U31" i="3" s="1"/>
  <c r="U52" i="3" s="1"/>
  <c r="V155" i="1"/>
  <c r="Q18" i="3"/>
  <c r="Q19" i="3" s="1"/>
  <c r="Q31" i="3" s="1"/>
  <c r="Q52" i="3" s="1"/>
  <c r="AE155" i="1"/>
  <c r="Z155" i="1"/>
  <c r="Y19" i="3"/>
  <c r="Y31" i="3" s="1"/>
  <c r="Y52" i="3" s="1"/>
  <c r="AH155" i="1"/>
  <c r="AC18" i="3"/>
  <c r="AC19" i="3" s="1"/>
  <c r="AC31" i="3" s="1"/>
  <c r="AC52" i="3" s="1"/>
  <c r="S155" i="1"/>
  <c r="N18" i="3"/>
  <c r="N19" i="3" s="1"/>
  <c r="N31" i="3" s="1"/>
  <c r="N52" i="3" s="1"/>
  <c r="X19" i="3"/>
  <c r="X31" i="3" s="1"/>
  <c r="X52" i="3" s="1"/>
  <c r="D19" i="3"/>
  <c r="D31" i="3" s="1"/>
  <c r="D32" i="3" s="1"/>
  <c r="E32" i="3" s="1"/>
  <c r="F32" i="3" l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K156" i="1"/>
  <c r="L156" i="1" s="1"/>
  <c r="M156" i="1" s="1"/>
  <c r="N156" i="1" s="1"/>
  <c r="O156" i="1" s="1"/>
  <c r="P156" i="1" s="1"/>
  <c r="Q156" i="1" s="1"/>
  <c r="R156" i="1" s="1"/>
  <c r="S156" i="1" s="1"/>
  <c r="T156" i="1" s="1"/>
  <c r="U156" i="1" s="1"/>
  <c r="V156" i="1" s="1"/>
  <c r="W156" i="1" s="1"/>
  <c r="X156" i="1" s="1"/>
  <c r="Y156" i="1" s="1"/>
  <c r="Z156" i="1" s="1"/>
  <c r="AA156" i="1" s="1"/>
  <c r="AB156" i="1" s="1"/>
  <c r="AC156" i="1" s="1"/>
  <c r="AD156" i="1" s="1"/>
  <c r="AE156" i="1" s="1"/>
  <c r="AF156" i="1" s="1"/>
  <c r="AG156" i="1" s="1"/>
  <c r="AH156" i="1" s="1"/>
  <c r="AI156" i="1" s="1"/>
  <c r="AJ156" i="1" s="1"/>
  <c r="AK156" i="1" s="1"/>
  <c r="AL156" i="1" s="1"/>
  <c r="D52" i="3"/>
  <c r="D53" i="3" l="1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</calcChain>
</file>

<file path=xl/sharedStrings.xml><?xml version="1.0" encoding="utf-8"?>
<sst xmlns="http://schemas.openxmlformats.org/spreadsheetml/2006/main" count="1071" uniqueCount="372">
  <si>
    <t>工事区分</t>
    <rPh sb="0" eb="2">
      <t>コウジ</t>
    </rPh>
    <rPh sb="2" eb="4">
      <t>クブン</t>
    </rPh>
    <phoneticPr fontId="3"/>
  </si>
  <si>
    <t>修繕
周期</t>
    <rPh sb="0" eb="2">
      <t>シュウゼン</t>
    </rPh>
    <rPh sb="3" eb="5">
      <t>シュウキ</t>
    </rPh>
    <phoneticPr fontId="3"/>
  </si>
  <si>
    <t>暦年</t>
    <rPh sb="0" eb="2">
      <t>レキネン</t>
    </rPh>
    <phoneticPr fontId="3"/>
  </si>
  <si>
    <t>小計</t>
    <rPh sb="0" eb="2">
      <t>ショウケイ</t>
    </rPh>
    <phoneticPr fontId="3"/>
  </si>
  <si>
    <t>経年</t>
    <rPh sb="0" eb="1">
      <t>ヘ</t>
    </rPh>
    <rPh sb="1" eb="2">
      <t>ネン</t>
    </rPh>
    <phoneticPr fontId="3"/>
  </si>
  <si>
    <t>1.仮設工事</t>
    <rPh sb="2" eb="4">
      <t>カセツ</t>
    </rPh>
    <rPh sb="4" eb="6">
      <t>コウジ</t>
    </rPh>
    <phoneticPr fontId="3"/>
  </si>
  <si>
    <t>共通仮設</t>
    <rPh sb="0" eb="2">
      <t>キョウツウ</t>
    </rPh>
    <rPh sb="2" eb="4">
      <t>カセツ</t>
    </rPh>
    <phoneticPr fontId="3"/>
  </si>
  <si>
    <t>仮設</t>
    <rPh sb="0" eb="2">
      <t>カセツ</t>
    </rPh>
    <phoneticPr fontId="3"/>
  </si>
  <si>
    <t>直接仮設</t>
    <rPh sb="0" eb="2">
      <t>チョクセツ</t>
    </rPh>
    <rPh sb="2" eb="4">
      <t>カセツ</t>
    </rPh>
    <phoneticPr fontId="3"/>
  </si>
  <si>
    <t>2 屋根防水</t>
    <rPh sb="2" eb="4">
      <t>ヤネ</t>
    </rPh>
    <rPh sb="4" eb="6">
      <t>ボウスイ</t>
    </rPh>
    <phoneticPr fontId="3"/>
  </si>
  <si>
    <t>補修</t>
    <rPh sb="0" eb="2">
      <t>ホシュウ</t>
    </rPh>
    <phoneticPr fontId="3"/>
  </si>
  <si>
    <t>修繕</t>
    <rPh sb="0" eb="2">
      <t>シュウゼン</t>
    </rPh>
    <phoneticPr fontId="3"/>
  </si>
  <si>
    <t>3 床防水</t>
    <rPh sb="2" eb="3">
      <t>ユカ</t>
    </rPh>
    <rPh sb="3" eb="5">
      <t>ボウスイ</t>
    </rPh>
    <phoneticPr fontId="3"/>
  </si>
  <si>
    <t>②外壁塗装</t>
    <rPh sb="1" eb="3">
      <t>ガイヘキ</t>
    </rPh>
    <rPh sb="3" eb="5">
      <t>トソウ</t>
    </rPh>
    <phoneticPr fontId="3"/>
  </si>
  <si>
    <t>塗替</t>
    <rPh sb="0" eb="2">
      <t>ヌリカ</t>
    </rPh>
    <phoneticPr fontId="3"/>
  </si>
  <si>
    <t>補修、取替</t>
    <rPh sb="0" eb="2">
      <t>ホシュウ</t>
    </rPh>
    <rPh sb="3" eb="5">
      <t>トリカエ</t>
    </rPh>
    <phoneticPr fontId="3"/>
  </si>
  <si>
    <t>工事項目</t>
    <rPh sb="0" eb="2">
      <t>コウジ</t>
    </rPh>
    <rPh sb="2" eb="4">
      <t>コウモク</t>
    </rPh>
    <phoneticPr fontId="3"/>
  </si>
  <si>
    <r>
      <t>①ﾊﾞﾙｺﾆｰ床防水</t>
    </r>
    <r>
      <rPr>
        <sz val="9"/>
        <color indexed="8"/>
        <rFont val="ＭＳ Ｐゴシック"/>
        <family val="3"/>
        <charset val="128"/>
      </rPr>
      <t>(ｳﾚﾀﾝ塗膜防水）</t>
    </r>
    <rPh sb="7" eb="8">
      <t>ユカ</t>
    </rPh>
    <rPh sb="8" eb="10">
      <t>ボウスイ</t>
    </rPh>
    <phoneticPr fontId="3"/>
  </si>
  <si>
    <r>
      <t>②駐車場床防水</t>
    </r>
    <r>
      <rPr>
        <sz val="9"/>
        <color indexed="8"/>
        <rFont val="ＭＳ Ｐゴシック"/>
        <family val="3"/>
        <charset val="128"/>
      </rPr>
      <t>(押え層+As防水)</t>
    </r>
    <rPh sb="1" eb="3">
      <t>チュウシャ</t>
    </rPh>
    <rPh sb="3" eb="4">
      <t>ジョウ</t>
    </rPh>
    <rPh sb="4" eb="5">
      <t>ユカ</t>
    </rPh>
    <rPh sb="5" eb="7">
      <t>ボウスイ</t>
    </rPh>
    <phoneticPr fontId="3"/>
  </si>
  <si>
    <t>7 内部仕上げ等</t>
    <rPh sb="2" eb="4">
      <t>ナイブ</t>
    </rPh>
    <rPh sb="4" eb="6">
      <t>シア</t>
    </rPh>
    <rPh sb="7" eb="8">
      <t>トウ</t>
    </rPh>
    <phoneticPr fontId="3"/>
  </si>
  <si>
    <t>8 外構等施設</t>
    <rPh sb="2" eb="3">
      <t>ガイ</t>
    </rPh>
    <rPh sb="3" eb="4">
      <t>カマエ</t>
    </rPh>
    <rPh sb="4" eb="5">
      <t>トウ</t>
    </rPh>
    <rPh sb="5" eb="7">
      <t>シセツ</t>
    </rPh>
    <phoneticPr fontId="3"/>
  </si>
  <si>
    <t>Ⅰ仮設</t>
    <rPh sb="1" eb="3">
      <t>カセツ</t>
    </rPh>
    <phoneticPr fontId="3"/>
  </si>
  <si>
    <t>Ⅱ建物</t>
    <rPh sb="1" eb="3">
      <t>タテモノ</t>
    </rPh>
    <phoneticPr fontId="3"/>
  </si>
  <si>
    <t>備　考</t>
    <rPh sb="0" eb="1">
      <t>ソナエ</t>
    </rPh>
    <rPh sb="2" eb="3">
      <t>コウ</t>
    </rPh>
    <phoneticPr fontId="3"/>
  </si>
  <si>
    <t>※ｳﾚﾀﾝ塗膜防水</t>
    <rPh sb="5" eb="7">
      <t>トマク</t>
    </rPh>
    <rPh sb="7" eb="9">
      <t>ボウスイ</t>
    </rPh>
    <phoneticPr fontId="2"/>
  </si>
  <si>
    <t>※張替（部分補修分）</t>
    <rPh sb="1" eb="3">
      <t>ハリカ</t>
    </rPh>
    <rPh sb="4" eb="6">
      <t>ブブン</t>
    </rPh>
    <rPh sb="6" eb="8">
      <t>ホシュウ</t>
    </rPh>
    <rPh sb="8" eb="9">
      <t>ブン</t>
    </rPh>
    <phoneticPr fontId="2"/>
  </si>
  <si>
    <t>新設</t>
    <rPh sb="0" eb="1">
      <t>シン</t>
    </rPh>
    <rPh sb="1" eb="2">
      <t>セツ</t>
    </rPh>
    <phoneticPr fontId="3"/>
  </si>
  <si>
    <t>※新設（ﾊﾞﾘｱﾌﾘｰ改修分）</t>
    <rPh sb="1" eb="2">
      <t>シン</t>
    </rPh>
    <rPh sb="2" eb="3">
      <t>セツ</t>
    </rPh>
    <rPh sb="11" eb="13">
      <t>カイシュウ</t>
    </rPh>
    <rPh sb="13" eb="14">
      <t>ブン</t>
    </rPh>
    <phoneticPr fontId="2"/>
  </si>
  <si>
    <t>対象部位等</t>
    <rPh sb="0" eb="2">
      <t>タイショウ</t>
    </rPh>
    <rPh sb="2" eb="4">
      <t>ブイ</t>
    </rPh>
    <rPh sb="4" eb="5">
      <t>トウ</t>
    </rPh>
    <phoneticPr fontId="2"/>
  </si>
  <si>
    <t>仕様等</t>
    <rPh sb="0" eb="2">
      <t>シヨウ</t>
    </rPh>
    <rPh sb="2" eb="3">
      <t>トウ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</si>
  <si>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</si>
  <si>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</si>
  <si>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</si>
  <si>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</si>
  <si>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屋上</t>
    <rPh sb="0" eb="2">
      <t>オクジョウ</t>
    </rPh>
    <phoneticPr fontId="2"/>
  </si>
  <si>
    <t>B1地下駐車場</t>
    <rPh sb="2" eb="4">
      <t>チカ</t>
    </rPh>
    <rPh sb="4" eb="7">
      <t>チュウシャジョウ</t>
    </rPh>
    <phoneticPr fontId="2"/>
  </si>
  <si>
    <t>外壁、屋根、床、手摺壁、軒天、庇等</t>
    <rPh sb="0" eb="2">
      <t>ガイヘキ</t>
    </rPh>
    <rPh sb="3" eb="5">
      <t>ヤネ</t>
    </rPh>
    <rPh sb="6" eb="7">
      <t>ユカ</t>
    </rPh>
    <rPh sb="8" eb="10">
      <t>テスリ</t>
    </rPh>
    <rPh sb="10" eb="11">
      <t>カベ</t>
    </rPh>
    <rPh sb="12" eb="13">
      <t>ノキ</t>
    </rPh>
    <rPh sb="13" eb="14">
      <t>テン</t>
    </rPh>
    <rPh sb="15" eb="16">
      <t>ヒサシ</t>
    </rPh>
    <rPh sb="16" eb="17">
      <t>トウ</t>
    </rPh>
    <phoneticPr fontId="2"/>
  </si>
  <si>
    <t>外壁・柱等</t>
    <rPh sb="0" eb="2">
      <t>ガイヘキ</t>
    </rPh>
    <rPh sb="3" eb="4">
      <t>ハシラ</t>
    </rPh>
    <rPh sb="4" eb="5">
      <t>トウ</t>
    </rPh>
    <phoneticPr fontId="2"/>
  </si>
  <si>
    <t>階段、スロープ等</t>
    <rPh sb="0" eb="2">
      <t>カイダン</t>
    </rPh>
    <rPh sb="7" eb="8">
      <t>トウ</t>
    </rPh>
    <phoneticPr fontId="2"/>
  </si>
  <si>
    <t>市長室、議会室等</t>
    <rPh sb="0" eb="2">
      <t>シチョウ</t>
    </rPh>
    <rPh sb="2" eb="3">
      <t>シツ</t>
    </rPh>
    <rPh sb="4" eb="6">
      <t>ギカイ</t>
    </rPh>
    <rPh sb="6" eb="7">
      <t>シツ</t>
    </rPh>
    <rPh sb="7" eb="8">
      <t>トウ</t>
    </rPh>
    <phoneticPr fontId="2"/>
  </si>
  <si>
    <t>㎡</t>
    <phoneticPr fontId="2"/>
  </si>
  <si>
    <t>ｍ</t>
    <phoneticPr fontId="2"/>
  </si>
  <si>
    <t>屋根</t>
    <rPh sb="0" eb="2">
      <t>ヤネ</t>
    </rPh>
    <phoneticPr fontId="2"/>
  </si>
  <si>
    <t>2,3,4階ﾊﾞﾙｺﾆｰ、5階庇</t>
    <rPh sb="5" eb="6">
      <t>カイ</t>
    </rPh>
    <rPh sb="14" eb="15">
      <t>カイ</t>
    </rPh>
    <rPh sb="15" eb="16">
      <t>ヒサシ</t>
    </rPh>
    <phoneticPr fontId="2"/>
  </si>
  <si>
    <t>1階ロビー、階段、スロープ等</t>
    <rPh sb="1" eb="2">
      <t>カイ</t>
    </rPh>
    <rPh sb="6" eb="8">
      <t>カイダン</t>
    </rPh>
    <phoneticPr fontId="2"/>
  </si>
  <si>
    <t>※カラークリア塗装</t>
    <rPh sb="7" eb="9">
      <t>トソウ</t>
    </rPh>
    <phoneticPr fontId="2"/>
  </si>
  <si>
    <t>議場屋根、物見塔</t>
    <rPh sb="0" eb="2">
      <t>ギジョウ</t>
    </rPh>
    <rPh sb="2" eb="4">
      <t>ヤネ</t>
    </rPh>
    <rPh sb="5" eb="7">
      <t>モノミ</t>
    </rPh>
    <rPh sb="7" eb="8">
      <t>トウ</t>
    </rPh>
    <phoneticPr fontId="2"/>
  </si>
  <si>
    <t>笠木、パラペット</t>
    <rPh sb="0" eb="2">
      <t>カサギ</t>
    </rPh>
    <phoneticPr fontId="2"/>
  </si>
  <si>
    <t>m</t>
    <phoneticPr fontId="2"/>
  </si>
  <si>
    <t>m</t>
    <phoneticPr fontId="2"/>
  </si>
  <si>
    <t>更新</t>
    <rPh sb="0" eb="2">
      <t>コウシン</t>
    </rPh>
    <phoneticPr fontId="3"/>
  </si>
  <si>
    <t>―</t>
    <phoneticPr fontId="2"/>
  </si>
  <si>
    <t>外壁Co部（破損修繕）</t>
    <rPh sb="0" eb="2">
      <t>ガイヘキ</t>
    </rPh>
    <rPh sb="4" eb="5">
      <t>ブ</t>
    </rPh>
    <rPh sb="6" eb="8">
      <t>ハソン</t>
    </rPh>
    <rPh sb="8" eb="10">
      <t>シュウゼン</t>
    </rPh>
    <phoneticPr fontId="2"/>
  </si>
  <si>
    <t>ｴﾝﾄﾗﾝｽ部等</t>
    <rPh sb="6" eb="7">
      <t>ブ</t>
    </rPh>
    <rPh sb="7" eb="8">
      <t>トウ</t>
    </rPh>
    <phoneticPr fontId="2"/>
  </si>
  <si>
    <t>上塗り再塗装</t>
    <rPh sb="0" eb="2">
      <t>ウワヌ</t>
    </rPh>
    <rPh sb="3" eb="6">
      <t>サイトソウ</t>
    </rPh>
    <phoneticPr fontId="2"/>
  </si>
  <si>
    <t>1階ｴﾝﾄﾗﾝｽ部等</t>
    <rPh sb="1" eb="2">
      <t>カイ</t>
    </rPh>
    <rPh sb="8" eb="9">
      <t>ブ</t>
    </rPh>
    <rPh sb="9" eb="10">
      <t>トウ</t>
    </rPh>
    <phoneticPr fontId="2"/>
  </si>
  <si>
    <t>外壁、手摺、ﾊﾞﾙｺﾆｰ軒天等</t>
    <rPh sb="0" eb="2">
      <t>ガイヘキ</t>
    </rPh>
    <rPh sb="3" eb="5">
      <t>テスリ</t>
    </rPh>
    <rPh sb="12" eb="13">
      <t>ノキ</t>
    </rPh>
    <rPh sb="13" eb="14">
      <t>テン</t>
    </rPh>
    <rPh sb="14" eb="15">
      <t>トウ</t>
    </rPh>
    <phoneticPr fontId="2"/>
  </si>
  <si>
    <t>1階自転車置場軒天等</t>
    <rPh sb="1" eb="2">
      <t>カイ</t>
    </rPh>
    <rPh sb="2" eb="5">
      <t>ジテンシャ</t>
    </rPh>
    <rPh sb="5" eb="6">
      <t>オ</t>
    </rPh>
    <rPh sb="6" eb="7">
      <t>バ</t>
    </rPh>
    <rPh sb="7" eb="8">
      <t>ノキ</t>
    </rPh>
    <rPh sb="8" eb="9">
      <t>テン</t>
    </rPh>
    <rPh sb="9" eb="10">
      <t>トウ</t>
    </rPh>
    <phoneticPr fontId="2"/>
  </si>
  <si>
    <t>　　①コンクリート修繕</t>
    <rPh sb="9" eb="11">
      <t>シュウゼン</t>
    </rPh>
    <phoneticPr fontId="3"/>
  </si>
  <si>
    <t>欠損部補修</t>
    <rPh sb="0" eb="2">
      <t>ケッソン</t>
    </rPh>
    <rPh sb="2" eb="3">
      <t>ブ</t>
    </rPh>
    <rPh sb="3" eb="5">
      <t>ホシュウ</t>
    </rPh>
    <phoneticPr fontId="2"/>
  </si>
  <si>
    <t>破損修繕</t>
    <rPh sb="0" eb="2">
      <t>ハソン</t>
    </rPh>
    <rPh sb="2" eb="4">
      <t>シュウゼン</t>
    </rPh>
    <phoneticPr fontId="2"/>
  </si>
  <si>
    <t>ひび割れ、破損等修繕</t>
    <rPh sb="2" eb="3">
      <t>ワ</t>
    </rPh>
    <rPh sb="5" eb="7">
      <t>ハソン</t>
    </rPh>
    <rPh sb="7" eb="8">
      <t>トウ</t>
    </rPh>
    <rPh sb="8" eb="10">
      <t>シュウゼン</t>
    </rPh>
    <phoneticPr fontId="2"/>
  </si>
  <si>
    <t>外壁目地、外部建具周り、ﾄｯﾌﾟﾗｲﾄ等</t>
    <rPh sb="0" eb="2">
      <t>ガイヘキ</t>
    </rPh>
    <rPh sb="2" eb="4">
      <t>メジ</t>
    </rPh>
    <rPh sb="5" eb="7">
      <t>ガイブ</t>
    </rPh>
    <rPh sb="7" eb="9">
      <t>タテグ</t>
    </rPh>
    <rPh sb="9" eb="10">
      <t>マワ</t>
    </rPh>
    <phoneticPr fontId="2"/>
  </si>
  <si>
    <t>外壁ﾀｲﾙ部（破損修繕）</t>
    <rPh sb="0" eb="2">
      <t>ガイヘキ</t>
    </rPh>
    <rPh sb="5" eb="6">
      <t>ブ</t>
    </rPh>
    <rPh sb="7" eb="9">
      <t>ハソン</t>
    </rPh>
    <rPh sb="9" eb="11">
      <t>シュウゼン</t>
    </rPh>
    <phoneticPr fontId="2"/>
  </si>
  <si>
    <t>※現況Co欠損部</t>
    <rPh sb="1" eb="3">
      <t>ゲンキョウ</t>
    </rPh>
    <rPh sb="5" eb="7">
      <t>ケッソン</t>
    </rPh>
    <rPh sb="7" eb="8">
      <t>ブ</t>
    </rPh>
    <phoneticPr fontId="2"/>
  </si>
  <si>
    <t>※現況ﾀｲﾙ破損部</t>
    <rPh sb="1" eb="3">
      <t>ゲンキョウ</t>
    </rPh>
    <rPh sb="6" eb="8">
      <t>ハソン</t>
    </rPh>
    <rPh sb="8" eb="9">
      <t>ブ</t>
    </rPh>
    <phoneticPr fontId="2"/>
  </si>
  <si>
    <t>屋上ﾌｪﾝｽ等</t>
    <rPh sb="0" eb="2">
      <t>オクジョウ</t>
    </rPh>
    <rPh sb="6" eb="7">
      <t>トウ</t>
    </rPh>
    <phoneticPr fontId="2"/>
  </si>
  <si>
    <t>　　⑤タイル張修繕</t>
    <rPh sb="6" eb="7">
      <t>ハリ</t>
    </rPh>
    <rPh sb="7" eb="9">
      <t>シュウゼン</t>
    </rPh>
    <phoneticPr fontId="3"/>
  </si>
  <si>
    <t>⑥シーリング</t>
    <phoneticPr fontId="3"/>
  </si>
  <si>
    <t>窓サッシ等</t>
    <rPh sb="0" eb="1">
      <t>マド</t>
    </rPh>
    <phoneticPr fontId="2"/>
  </si>
  <si>
    <t>部品交換</t>
    <rPh sb="0" eb="2">
      <t>ブヒン</t>
    </rPh>
    <rPh sb="2" eb="4">
      <t>コウカン</t>
    </rPh>
    <phoneticPr fontId="2"/>
  </si>
  <si>
    <t>ｶﾞﾗｽｼｰﾘﾝｸﾞ取替</t>
    <rPh sb="10" eb="12">
      <t>トリカ</t>
    </rPh>
    <phoneticPr fontId="2"/>
  </si>
  <si>
    <t>ｼｰﾘﾝｸﾞ取替</t>
    <rPh sb="6" eb="8">
      <t>トリカ</t>
    </rPh>
    <phoneticPr fontId="2"/>
  </si>
  <si>
    <t>塗装塗替</t>
    <rPh sb="0" eb="2">
      <t>トソウ</t>
    </rPh>
    <rPh sb="2" eb="3">
      <t>ヌリ</t>
    </rPh>
    <rPh sb="3" eb="4">
      <t>カ</t>
    </rPh>
    <phoneticPr fontId="2"/>
  </si>
  <si>
    <t>箇所</t>
    <rPh sb="0" eb="2">
      <t>カショ</t>
    </rPh>
    <phoneticPr fontId="2"/>
  </si>
  <si>
    <t>　　⑤外部建具5（鋼製ｼｬｯﾀｰ）</t>
    <rPh sb="3" eb="5">
      <t>ガイブ</t>
    </rPh>
    <rPh sb="5" eb="7">
      <t>タテグ</t>
    </rPh>
    <rPh sb="9" eb="11">
      <t>コウセイ</t>
    </rPh>
    <phoneticPr fontId="3"/>
  </si>
  <si>
    <r>
      <t>　　⑥外部建具6</t>
    </r>
    <r>
      <rPr>
        <sz val="9"/>
        <color indexed="8"/>
        <rFont val="ＭＳ Ｐゴシック"/>
        <family val="3"/>
        <charset val="128"/>
      </rPr>
      <t>（SUS製引分け自動扉）</t>
    </r>
    <rPh sb="3" eb="5">
      <t>ガイブ</t>
    </rPh>
    <rPh sb="5" eb="7">
      <t>タテグ</t>
    </rPh>
    <rPh sb="12" eb="13">
      <t>セイ</t>
    </rPh>
    <rPh sb="13" eb="15">
      <t>ヒキワ</t>
    </rPh>
    <rPh sb="16" eb="18">
      <t>ジドウ</t>
    </rPh>
    <rPh sb="18" eb="19">
      <t>トビラ</t>
    </rPh>
    <phoneticPr fontId="3"/>
  </si>
  <si>
    <t>駆動装置部品交換</t>
    <rPh sb="0" eb="2">
      <t>クドウ</t>
    </rPh>
    <rPh sb="2" eb="4">
      <t>ソウチ</t>
    </rPh>
    <rPh sb="4" eb="6">
      <t>ブヒン</t>
    </rPh>
    <rPh sb="6" eb="8">
      <t>コウカン</t>
    </rPh>
    <phoneticPr fontId="2"/>
  </si>
  <si>
    <t>ﾎﾞｰﾄﾞの破損修繕</t>
    <rPh sb="6" eb="8">
      <t>ハソン</t>
    </rPh>
    <rPh sb="8" eb="10">
      <t>シュウゼン</t>
    </rPh>
    <phoneticPr fontId="2"/>
  </si>
  <si>
    <t>ｸﾛｽ張替</t>
    <rPh sb="3" eb="5">
      <t>ハリカ</t>
    </rPh>
    <phoneticPr fontId="2"/>
  </si>
  <si>
    <t>　　①天井1(岩綿吸音板）</t>
    <rPh sb="3" eb="5">
      <t>テンジョウ</t>
    </rPh>
    <rPh sb="7" eb="8">
      <t>ガン</t>
    </rPh>
    <rPh sb="8" eb="9">
      <t>メン</t>
    </rPh>
    <rPh sb="9" eb="11">
      <t>キュウオン</t>
    </rPh>
    <rPh sb="11" eb="12">
      <t>バン</t>
    </rPh>
    <phoneticPr fontId="3"/>
  </si>
  <si>
    <t>　　②天井2（化粧石膏ボード）</t>
    <rPh sb="3" eb="5">
      <t>テンジョウ</t>
    </rPh>
    <rPh sb="7" eb="9">
      <t>ケショウ</t>
    </rPh>
    <rPh sb="9" eb="11">
      <t>セッコウ</t>
    </rPh>
    <phoneticPr fontId="2"/>
  </si>
  <si>
    <t>張替</t>
  </si>
  <si>
    <t>剥離、割れ修繕</t>
    <rPh sb="0" eb="2">
      <t>ハクリ</t>
    </rPh>
    <rPh sb="3" eb="4">
      <t>ワ</t>
    </rPh>
    <rPh sb="5" eb="7">
      <t>シュウゼン</t>
    </rPh>
    <phoneticPr fontId="2"/>
  </si>
  <si>
    <t>　　1階ロビー</t>
    <rPh sb="3" eb="4">
      <t>カイ</t>
    </rPh>
    <phoneticPr fontId="2"/>
  </si>
  <si>
    <t>破損部分取替</t>
    <rPh sb="0" eb="2">
      <t>ハソン</t>
    </rPh>
    <rPh sb="2" eb="4">
      <t>ブブン</t>
    </rPh>
    <rPh sb="4" eb="6">
      <t>トリカ</t>
    </rPh>
    <phoneticPr fontId="2"/>
  </si>
  <si>
    <t>ｳﾚﾀﾝ塗膜防水</t>
    <rPh sb="4" eb="6">
      <t>トマク</t>
    </rPh>
    <rPh sb="6" eb="8">
      <t>ボウスイ</t>
    </rPh>
    <phoneticPr fontId="2"/>
  </si>
  <si>
    <t>塗替</t>
    <rPh sb="0" eb="2">
      <t>ヌリカ</t>
    </rPh>
    <phoneticPr fontId="2"/>
  </si>
  <si>
    <t>①舗装（ﾀｲﾙ）</t>
    <rPh sb="1" eb="3">
      <t>ホソウ</t>
    </rPh>
    <phoneticPr fontId="3"/>
  </si>
  <si>
    <t>劣化度</t>
    <rPh sb="0" eb="2">
      <t>レッカ</t>
    </rPh>
    <rPh sb="2" eb="3">
      <t>ド</t>
    </rPh>
    <phoneticPr fontId="2"/>
  </si>
  <si>
    <t>重要度</t>
    <rPh sb="0" eb="2">
      <t>ジュウヨウ</t>
    </rPh>
    <rPh sb="2" eb="3">
      <t>ド</t>
    </rPh>
    <phoneticPr fontId="2"/>
  </si>
  <si>
    <t>修繕　破損修繕</t>
    <rPh sb="0" eb="2">
      <t>シュウゼン</t>
    </rPh>
    <rPh sb="3" eb="5">
      <t>ハソン</t>
    </rPh>
    <rPh sb="5" eb="7">
      <t>シュウゼン</t>
    </rPh>
    <phoneticPr fontId="3"/>
  </si>
  <si>
    <t>修繕　塗替</t>
    <rPh sb="0" eb="2">
      <t>シュウゼン</t>
    </rPh>
    <rPh sb="3" eb="4">
      <t>ヌ</t>
    </rPh>
    <rPh sb="4" eb="5">
      <t>カ</t>
    </rPh>
    <phoneticPr fontId="3"/>
  </si>
  <si>
    <t>　　①コンクリート補修</t>
    <rPh sb="9" eb="11">
      <t>ホシュウ</t>
    </rPh>
    <phoneticPr fontId="3"/>
  </si>
  <si>
    <t>修繕</t>
  </si>
  <si>
    <t>4 外壁仕上げ等</t>
    <rPh sb="2" eb="4">
      <t>ガイヘキ</t>
    </rPh>
    <rPh sb="4" eb="6">
      <t>シア</t>
    </rPh>
    <rPh sb="7" eb="8">
      <t>トウ</t>
    </rPh>
    <phoneticPr fontId="3"/>
  </si>
  <si>
    <t>修繕　塗装・破損</t>
    <rPh sb="0" eb="2">
      <t>シュウゼン</t>
    </rPh>
    <rPh sb="3" eb="5">
      <t>トソウ</t>
    </rPh>
    <rPh sb="6" eb="8">
      <t>ハソン</t>
    </rPh>
    <phoneticPr fontId="3"/>
  </si>
  <si>
    <t>⑥シーリング</t>
    <phoneticPr fontId="3"/>
  </si>
  <si>
    <t>5 外部建具・金物等</t>
    <rPh sb="2" eb="4">
      <t>ガイブ</t>
    </rPh>
    <rPh sb="4" eb="6">
      <t>タテグ</t>
    </rPh>
    <rPh sb="7" eb="9">
      <t>カナモノ</t>
    </rPh>
    <rPh sb="9" eb="10">
      <t>トウ</t>
    </rPh>
    <phoneticPr fontId="3"/>
  </si>
  <si>
    <t>修繕　部品交換</t>
    <rPh sb="0" eb="2">
      <t>シュウゼン</t>
    </rPh>
    <rPh sb="3" eb="5">
      <t>ブヒン</t>
    </rPh>
    <rPh sb="5" eb="7">
      <t>コウカン</t>
    </rPh>
    <phoneticPr fontId="3"/>
  </si>
  <si>
    <t>修繕　ｼｰﾘﾝｸﾞ</t>
    <rPh sb="0" eb="2">
      <t>シュウゼン</t>
    </rPh>
    <phoneticPr fontId="3"/>
  </si>
  <si>
    <t>✳</t>
    <phoneticPr fontId="2"/>
  </si>
  <si>
    <t>6 内部建具・金物等</t>
    <rPh sb="2" eb="4">
      <t>ナイブ</t>
    </rPh>
    <rPh sb="4" eb="6">
      <t>タテグ</t>
    </rPh>
    <rPh sb="7" eb="9">
      <t>カナモノ</t>
    </rPh>
    <rPh sb="9" eb="10">
      <t>トウ</t>
    </rPh>
    <phoneticPr fontId="3"/>
  </si>
  <si>
    <t>⑨手すり</t>
    <rPh sb="1" eb="2">
      <t>テ</t>
    </rPh>
    <phoneticPr fontId="3"/>
  </si>
  <si>
    <t>修繕　ｸﾛｽ張替</t>
    <rPh sb="0" eb="2">
      <t>シュウゼン</t>
    </rPh>
    <rPh sb="6" eb="8">
      <t>ハリカ</t>
    </rPh>
    <phoneticPr fontId="3"/>
  </si>
  <si>
    <t>修繕　張替</t>
    <rPh sb="0" eb="2">
      <t>シュウゼン</t>
    </rPh>
    <rPh sb="3" eb="4">
      <t>ハ</t>
    </rPh>
    <rPh sb="4" eb="5">
      <t>カ</t>
    </rPh>
    <phoneticPr fontId="3"/>
  </si>
  <si>
    <t>修繕　剥離・割れ</t>
    <rPh sb="0" eb="2">
      <t>シュウゼン</t>
    </rPh>
    <rPh sb="3" eb="5">
      <t>ハクリ</t>
    </rPh>
    <rPh sb="6" eb="7">
      <t>ワ</t>
    </rPh>
    <phoneticPr fontId="3"/>
  </si>
  <si>
    <t>工事費</t>
    <rPh sb="0" eb="3">
      <t>コウジヒ</t>
    </rPh>
    <phoneticPr fontId="3"/>
  </si>
  <si>
    <t>　　④天井4（ｸﾞﾗｽｳｰﾙﾎﾞｰﾄﾞ）</t>
    <phoneticPr fontId="2"/>
  </si>
  <si>
    <t>　　⑨床3（ｶｰﾍﾟｯﾄ）</t>
    <rPh sb="3" eb="4">
      <t>ユカ</t>
    </rPh>
    <phoneticPr fontId="3"/>
  </si>
  <si>
    <t>千円/回</t>
    <rPh sb="0" eb="2">
      <t>センエン</t>
    </rPh>
    <rPh sb="3" eb="4">
      <t>カイ</t>
    </rPh>
    <phoneticPr fontId="2"/>
  </si>
  <si>
    <t>小計（千円）</t>
    <rPh sb="0" eb="1">
      <t>ショウ</t>
    </rPh>
    <rPh sb="1" eb="2">
      <t>ケイ</t>
    </rPh>
    <rPh sb="3" eb="5">
      <t>センエン</t>
    </rPh>
    <phoneticPr fontId="2"/>
  </si>
  <si>
    <t>千円</t>
    <rPh sb="0" eb="2">
      <t>センエン</t>
    </rPh>
    <phoneticPr fontId="2"/>
  </si>
  <si>
    <t>5 外部建具・金物等</t>
    <rPh sb="2" eb="4">
      <t>ガイブ</t>
    </rPh>
    <phoneticPr fontId="3"/>
  </si>
  <si>
    <t>　　③内部建具3（防火防炎ｼｬｯﾀｰ）</t>
    <rPh sb="3" eb="4">
      <t>ナイ</t>
    </rPh>
    <rPh sb="4" eb="5">
      <t>ブ</t>
    </rPh>
    <rPh sb="5" eb="7">
      <t>タテグ</t>
    </rPh>
    <rPh sb="9" eb="11">
      <t>ボウカ</t>
    </rPh>
    <rPh sb="11" eb="13">
      <t>ボウエン</t>
    </rPh>
    <phoneticPr fontId="3"/>
  </si>
  <si>
    <t>　　⑤内部建具5（木製片開扉）</t>
    <rPh sb="3" eb="5">
      <t>ナイブ</t>
    </rPh>
    <rPh sb="5" eb="7">
      <t>タテグ</t>
    </rPh>
    <rPh sb="9" eb="10">
      <t>モク</t>
    </rPh>
    <rPh sb="10" eb="11">
      <t>セイ</t>
    </rPh>
    <rPh sb="11" eb="12">
      <t>カタ</t>
    </rPh>
    <rPh sb="12" eb="13">
      <t>ヒラ</t>
    </rPh>
    <rPh sb="13" eb="14">
      <t>トビラ</t>
    </rPh>
    <phoneticPr fontId="3"/>
  </si>
  <si>
    <t>　　⑦内部建具7（SUS製片開扉）</t>
    <rPh sb="3" eb="5">
      <t>ナイブ</t>
    </rPh>
    <rPh sb="5" eb="7">
      <t>タテグ</t>
    </rPh>
    <rPh sb="12" eb="13">
      <t>セイ</t>
    </rPh>
    <rPh sb="13" eb="14">
      <t>カタ</t>
    </rPh>
    <rPh sb="14" eb="15">
      <t>ヒラ</t>
    </rPh>
    <rPh sb="15" eb="16">
      <t>トビラ</t>
    </rPh>
    <phoneticPr fontId="3"/>
  </si>
  <si>
    <t>　　⑧内部建具8（ｶﾞﾗｽﾌﾞﾛｯｸ）</t>
    <rPh sb="3" eb="4">
      <t>ナイ</t>
    </rPh>
    <phoneticPr fontId="2"/>
  </si>
  <si>
    <r>
      <t>　　④内部建具4</t>
    </r>
    <r>
      <rPr>
        <sz val="9"/>
        <color indexed="8"/>
        <rFont val="ＭＳ Ｐゴシック"/>
        <family val="3"/>
        <charset val="128"/>
      </rPr>
      <t>（木製両開扉･親子開扉）</t>
    </r>
    <rPh sb="3" eb="5">
      <t>ナイブ</t>
    </rPh>
    <rPh sb="5" eb="7">
      <t>タテグ</t>
    </rPh>
    <rPh sb="9" eb="10">
      <t>モク</t>
    </rPh>
    <phoneticPr fontId="3"/>
  </si>
  <si>
    <r>
      <t>　　⑥内部建具6</t>
    </r>
    <r>
      <rPr>
        <sz val="9"/>
        <color indexed="8"/>
        <rFont val="ＭＳ Ｐゴシック"/>
        <family val="3"/>
        <charset val="128"/>
      </rPr>
      <t>（SUS製両開扉･親子開扉）</t>
    </r>
    <rPh sb="3" eb="5">
      <t>ナイブ</t>
    </rPh>
    <rPh sb="5" eb="7">
      <t>タテグ</t>
    </rPh>
    <phoneticPr fontId="3"/>
  </si>
  <si>
    <t>工事項目</t>
    <rPh sb="0" eb="2">
      <t>コウジ</t>
    </rPh>
    <rPh sb="2" eb="4">
      <t>コウモク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</si>
  <si>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</si>
  <si>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</si>
  <si>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塗装塗替、破損修繕</t>
    <rPh sb="0" eb="2">
      <t>トソウ</t>
    </rPh>
    <rPh sb="2" eb="3">
      <t>ヌ</t>
    </rPh>
    <rPh sb="3" eb="4">
      <t>カ</t>
    </rPh>
    <phoneticPr fontId="2"/>
  </si>
  <si>
    <t>破損部補修</t>
    <rPh sb="0" eb="2">
      <t>ハソン</t>
    </rPh>
    <rPh sb="2" eb="3">
      <t>ブ</t>
    </rPh>
    <rPh sb="3" eb="5">
      <t>ホシュウ</t>
    </rPh>
    <phoneticPr fontId="2"/>
  </si>
  <si>
    <t>ﾀｲﾙの割れ、欠け取替え</t>
    <rPh sb="4" eb="5">
      <t>ワ</t>
    </rPh>
    <rPh sb="7" eb="8">
      <t>カ</t>
    </rPh>
    <rPh sb="9" eb="11">
      <t>トリカ</t>
    </rPh>
    <phoneticPr fontId="2"/>
  </si>
  <si>
    <t>Ⅲ 外構・その他</t>
    <rPh sb="2" eb="3">
      <t>ガイ</t>
    </rPh>
    <rPh sb="3" eb="4">
      <t>コウ</t>
    </rPh>
    <rPh sb="7" eb="8">
      <t>タ</t>
    </rPh>
    <phoneticPr fontId="3"/>
  </si>
  <si>
    <t>Ⅳ 電気設備工事</t>
    <rPh sb="2" eb="4">
      <t>デンキ</t>
    </rPh>
    <rPh sb="4" eb="6">
      <t>セツビ</t>
    </rPh>
    <rPh sb="6" eb="8">
      <t>コウジ</t>
    </rPh>
    <phoneticPr fontId="3"/>
  </si>
  <si>
    <t>Ⅴ 機械設備工事</t>
    <rPh sb="2" eb="4">
      <t>キカイ</t>
    </rPh>
    <rPh sb="4" eb="6">
      <t>セツビ</t>
    </rPh>
    <rPh sb="6" eb="8">
      <t>コウジ</t>
    </rPh>
    <phoneticPr fontId="3"/>
  </si>
  <si>
    <t>2屋根防水</t>
    <rPh sb="1" eb="3">
      <t>ヤネ</t>
    </rPh>
    <rPh sb="3" eb="5">
      <t>ボウスイ</t>
    </rPh>
    <phoneticPr fontId="3"/>
  </si>
  <si>
    <t>3床防水</t>
    <rPh sb="1" eb="2">
      <t>ユカ</t>
    </rPh>
    <rPh sb="2" eb="4">
      <t>ボウスイ</t>
    </rPh>
    <phoneticPr fontId="3"/>
  </si>
  <si>
    <t>4外壁仕上げ等</t>
    <rPh sb="1" eb="3">
      <t>ガイヘキ</t>
    </rPh>
    <rPh sb="3" eb="5">
      <t>シア</t>
    </rPh>
    <rPh sb="6" eb="7">
      <t>トウ</t>
    </rPh>
    <phoneticPr fontId="2"/>
  </si>
  <si>
    <t>5外部建具・金物等</t>
    <rPh sb="1" eb="3">
      <t>ガイブ</t>
    </rPh>
    <rPh sb="3" eb="5">
      <t>タテグ</t>
    </rPh>
    <rPh sb="6" eb="8">
      <t>カナモノ</t>
    </rPh>
    <rPh sb="8" eb="9">
      <t>トウ</t>
    </rPh>
    <phoneticPr fontId="2"/>
  </si>
  <si>
    <t>6内部建具・金物等</t>
    <rPh sb="1" eb="3">
      <t>ナイブ</t>
    </rPh>
    <rPh sb="3" eb="5">
      <t>タテグ</t>
    </rPh>
    <rPh sb="6" eb="8">
      <t>カナモノ</t>
    </rPh>
    <rPh sb="8" eb="9">
      <t>トウ</t>
    </rPh>
    <phoneticPr fontId="2"/>
  </si>
  <si>
    <t>7内部仕上げ等</t>
    <rPh sb="1" eb="3">
      <t>ナイブ</t>
    </rPh>
    <rPh sb="3" eb="5">
      <t>シア</t>
    </rPh>
    <rPh sb="6" eb="7">
      <t>トウ</t>
    </rPh>
    <phoneticPr fontId="2"/>
  </si>
  <si>
    <t>8 外構等施設</t>
  </si>
  <si>
    <t>建築工事</t>
    <rPh sb="0" eb="2">
      <t>ケンチク</t>
    </rPh>
    <rPh sb="2" eb="4">
      <t>コウジ</t>
    </rPh>
    <phoneticPr fontId="2"/>
  </si>
  <si>
    <t>1仮設工事</t>
    <rPh sb="1" eb="3">
      <t>カセツ</t>
    </rPh>
    <rPh sb="3" eb="5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</si>
  <si>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</si>
  <si>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</si>
  <si>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外壁Co部全体</t>
    <rPh sb="0" eb="2">
      <t>ガイヘキ</t>
    </rPh>
    <rPh sb="4" eb="5">
      <t>ブ</t>
    </rPh>
    <rPh sb="5" eb="7">
      <t>ゼンタイ</t>
    </rPh>
    <phoneticPr fontId="2"/>
  </si>
  <si>
    <t>外壁ﾀｲﾙ部全体</t>
    <rPh sb="0" eb="2">
      <t>ガイヘキ</t>
    </rPh>
    <rPh sb="5" eb="6">
      <t>ブ</t>
    </rPh>
    <rPh sb="6" eb="8">
      <t>ゼンタイ</t>
    </rPh>
    <phoneticPr fontId="2"/>
  </si>
  <si>
    <t>カラークリア塗装</t>
  </si>
  <si>
    <t>　　⑥シーリング</t>
    <phoneticPr fontId="3"/>
  </si>
  <si>
    <t>　　⑧鉄部塗装（屋外部）</t>
    <rPh sb="3" eb="4">
      <t>テツ</t>
    </rPh>
    <rPh sb="4" eb="5">
      <t>ブ</t>
    </rPh>
    <rPh sb="5" eb="7">
      <t>トソウ</t>
    </rPh>
    <rPh sb="8" eb="10">
      <t>オクガイ</t>
    </rPh>
    <rPh sb="10" eb="11">
      <t>ブ</t>
    </rPh>
    <phoneticPr fontId="3"/>
  </si>
  <si>
    <t>　　⑨手すり</t>
    <rPh sb="3" eb="4">
      <t>テ</t>
    </rPh>
    <phoneticPr fontId="3"/>
  </si>
  <si>
    <t>　　⑤内壁1（塗装）</t>
    <rPh sb="3" eb="4">
      <t>ナイ</t>
    </rPh>
    <rPh sb="4" eb="5">
      <t>カベ</t>
    </rPh>
    <rPh sb="7" eb="9">
      <t>トソウ</t>
    </rPh>
    <phoneticPr fontId="3"/>
  </si>
  <si>
    <t>1階ロビー、階段、スロープ等</t>
  </si>
  <si>
    <t>鋼製両開扉･親子開扉</t>
  </si>
  <si>
    <t>鋼製片開扉</t>
  </si>
  <si>
    <t>鋼製　防火防炎ｼｬｯﾀｰ</t>
    <rPh sb="0" eb="2">
      <t>コウセイ</t>
    </rPh>
    <phoneticPr fontId="2"/>
  </si>
  <si>
    <t>木製両開扉･親子開扉</t>
  </si>
  <si>
    <t>木製片開扉</t>
  </si>
  <si>
    <t>SUS製両開扉･親子開扉</t>
    <phoneticPr fontId="2"/>
  </si>
  <si>
    <t>SUS製片開扉</t>
  </si>
  <si>
    <t>ｶﾞﾗｽﾌﾞﾛｯｸ</t>
  </si>
  <si>
    <t>アルミ製特殊窓</t>
    <rPh sb="4" eb="6">
      <t>トクシュ</t>
    </rPh>
    <phoneticPr fontId="2"/>
  </si>
  <si>
    <t>アルミ製ガラリ</t>
  </si>
  <si>
    <t>鋼製ｼｬｯﾀｰ</t>
  </si>
  <si>
    <t>SUS製引分け自動扉</t>
    <phoneticPr fontId="2"/>
  </si>
  <si>
    <t>　　⑦外部建具7（ｶﾞﾗｽﾌﾞﾛｯｸ）</t>
    <phoneticPr fontId="2"/>
  </si>
  <si>
    <t>鋼製ﾒｯｼｭﾌｪﾝｽ</t>
    <rPh sb="0" eb="2">
      <t>コウセイ</t>
    </rPh>
    <phoneticPr fontId="2"/>
  </si>
  <si>
    <t>適用</t>
    <rPh sb="0" eb="2">
      <t>テキヨウ</t>
    </rPh>
    <phoneticPr fontId="2"/>
  </si>
  <si>
    <t>※外壁調査報告書より</t>
    <rPh sb="1" eb="3">
      <t>ガイヘキ</t>
    </rPh>
    <rPh sb="3" eb="5">
      <t>チョウサ</t>
    </rPh>
    <rPh sb="5" eb="8">
      <t>ホウコクショ</t>
    </rPh>
    <phoneticPr fontId="2"/>
  </si>
  <si>
    <t>※ｳﾚﾀﾝ塗膜防水H25工事</t>
    <rPh sb="5" eb="7">
      <t>トマク</t>
    </rPh>
    <rPh sb="7" eb="9">
      <t>ボウスイ</t>
    </rPh>
    <rPh sb="12" eb="14">
      <t>コウジ</t>
    </rPh>
    <phoneticPr fontId="2"/>
  </si>
  <si>
    <t>やりかた、墨だし、足場等</t>
    <rPh sb="5" eb="6">
      <t>スミ</t>
    </rPh>
    <rPh sb="9" eb="11">
      <t>アシバ</t>
    </rPh>
    <rPh sb="11" eb="12">
      <t>トウ</t>
    </rPh>
    <phoneticPr fontId="2"/>
  </si>
  <si>
    <t>―</t>
    <phoneticPr fontId="2"/>
  </si>
  <si>
    <t>―</t>
    <phoneticPr fontId="2"/>
  </si>
  <si>
    <t>Ⅲ外構</t>
    <rPh sb="1" eb="2">
      <t>ガイ</t>
    </rPh>
    <rPh sb="2" eb="3">
      <t>カマ</t>
    </rPh>
    <phoneticPr fontId="3"/>
  </si>
  <si>
    <t>やりかた、墨だし、足場等</t>
  </si>
  <si>
    <t>―</t>
  </si>
  <si>
    <t>―</t>
    <phoneticPr fontId="2"/>
  </si>
  <si>
    <t>※要足場</t>
    <rPh sb="1" eb="2">
      <t>ヨウ</t>
    </rPh>
    <rPh sb="2" eb="4">
      <t>アシバ</t>
    </rPh>
    <phoneticPr fontId="2"/>
  </si>
  <si>
    <t>―</t>
    <phoneticPr fontId="2"/>
  </si>
  <si>
    <t>✳</t>
  </si>
  <si>
    <t>✳</t>
    <phoneticPr fontId="2"/>
  </si>
  <si>
    <t>ｳﾚﾀﾝ塗膜防水　破損修繕</t>
    <rPh sb="4" eb="6">
      <t>トマク</t>
    </rPh>
    <rPh sb="6" eb="8">
      <t>ボウスイ</t>
    </rPh>
    <phoneticPr fontId="2"/>
  </si>
  <si>
    <t>※改修：ｳﾚﾀﾝ塗膜防水H25</t>
    <rPh sb="1" eb="3">
      <t>カイシュウ</t>
    </rPh>
    <rPh sb="8" eb="10">
      <t>トマク</t>
    </rPh>
    <rPh sb="10" eb="12">
      <t>ボウスイ</t>
    </rPh>
    <phoneticPr fontId="2"/>
  </si>
  <si>
    <t>※ｳﾚﾀﾝ塗膜防水に改修</t>
    <rPh sb="5" eb="7">
      <t>トマク</t>
    </rPh>
    <rPh sb="7" eb="9">
      <t>ボウスイ</t>
    </rPh>
    <rPh sb="10" eb="12">
      <t>カイシュウ</t>
    </rPh>
    <phoneticPr fontId="2"/>
  </si>
  <si>
    <t>屋上（歩行部）</t>
    <rPh sb="0" eb="2">
      <t>オクジョウ</t>
    </rPh>
    <rPh sb="3" eb="5">
      <t>ホコウ</t>
    </rPh>
    <rPh sb="5" eb="6">
      <t>ブ</t>
    </rPh>
    <phoneticPr fontId="2"/>
  </si>
  <si>
    <t>屋上（設備機械下）、塔屋</t>
    <rPh sb="0" eb="2">
      <t>オクジョウ</t>
    </rPh>
    <rPh sb="3" eb="5">
      <t>セツビ</t>
    </rPh>
    <rPh sb="5" eb="7">
      <t>キカイ</t>
    </rPh>
    <rPh sb="7" eb="8">
      <t>シタ</t>
    </rPh>
    <rPh sb="10" eb="11">
      <t>トウ</t>
    </rPh>
    <rPh sb="11" eb="12">
      <t>ヤ</t>
    </rPh>
    <phoneticPr fontId="2"/>
  </si>
  <si>
    <t>屋上（設備機器下）、塔屋</t>
    <rPh sb="0" eb="2">
      <t>オクジョウ</t>
    </rPh>
    <rPh sb="3" eb="5">
      <t>セツビ</t>
    </rPh>
    <rPh sb="5" eb="7">
      <t>キキ</t>
    </rPh>
    <rPh sb="7" eb="8">
      <t>シタ</t>
    </rPh>
    <rPh sb="10" eb="11">
      <t>トウ</t>
    </rPh>
    <rPh sb="11" eb="12">
      <t>ヤ</t>
    </rPh>
    <phoneticPr fontId="2"/>
  </si>
  <si>
    <t>●</t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</si>
  <si>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✳</t>
    </r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</si>
  <si>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✳</t>
    </r>
    <phoneticPr fontId="2"/>
  </si>
  <si>
    <t>C</t>
    <phoneticPr fontId="2"/>
  </si>
  <si>
    <t>B</t>
    <phoneticPr fontId="2"/>
  </si>
  <si>
    <t>D</t>
    <phoneticPr fontId="2"/>
  </si>
  <si>
    <t>D</t>
    <phoneticPr fontId="2"/>
  </si>
  <si>
    <t>C</t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</si>
  <si>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</si>
  <si>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</si>
  <si>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C</t>
    <phoneticPr fontId="2"/>
  </si>
  <si>
    <t>中</t>
    <rPh sb="0" eb="1">
      <t>ナカ</t>
    </rPh>
    <phoneticPr fontId="2"/>
  </si>
  <si>
    <t>中</t>
    <rPh sb="0" eb="1">
      <t>チュウ</t>
    </rPh>
    <phoneticPr fontId="2"/>
  </si>
  <si>
    <t>概算改修工事費（税抜き）　年度合計　（千円）</t>
    <rPh sb="0" eb="2">
      <t>ガイサン</t>
    </rPh>
    <rPh sb="2" eb="4">
      <t>カイシュウ</t>
    </rPh>
    <rPh sb="4" eb="7">
      <t>コウジヒ</t>
    </rPh>
    <rPh sb="8" eb="9">
      <t>ゼイ</t>
    </rPh>
    <rPh sb="9" eb="10">
      <t>ヌ</t>
    </rPh>
    <rPh sb="13" eb="15">
      <t>ネンド</t>
    </rPh>
    <rPh sb="15" eb="17">
      <t>ゴウケイ</t>
    </rPh>
    <rPh sb="19" eb="21">
      <t>センエン</t>
    </rPh>
    <phoneticPr fontId="3"/>
  </si>
  <si>
    <t>直接工事費の5％</t>
    <rPh sb="0" eb="2">
      <t>チョクセツ</t>
    </rPh>
    <rPh sb="2" eb="5">
      <t>コウジヒ</t>
    </rPh>
    <phoneticPr fontId="2"/>
  </si>
  <si>
    <t>C</t>
    <phoneticPr fontId="2"/>
  </si>
  <si>
    <t>中</t>
    <rPh sb="0" eb="1">
      <t>チュウ</t>
    </rPh>
    <phoneticPr fontId="2"/>
  </si>
  <si>
    <t>内部1階市民ﾎｰﾙ、3・4・5階吹抜け部</t>
    <rPh sb="0" eb="2">
      <t>ナイブ</t>
    </rPh>
    <rPh sb="3" eb="4">
      <t>カイ</t>
    </rPh>
    <rPh sb="4" eb="6">
      <t>シミン</t>
    </rPh>
    <rPh sb="15" eb="16">
      <t>カイ</t>
    </rPh>
    <rPh sb="16" eb="18">
      <t>フキヌ</t>
    </rPh>
    <rPh sb="19" eb="20">
      <t>ブ</t>
    </rPh>
    <phoneticPr fontId="2"/>
  </si>
  <si>
    <t>PC版目地</t>
    <rPh sb="2" eb="3">
      <t>バン</t>
    </rPh>
    <rPh sb="3" eb="5">
      <t>メジ</t>
    </rPh>
    <phoneticPr fontId="2"/>
  </si>
  <si>
    <t>(押え層+As防水)→塗膜防水で改修済</t>
    <rPh sb="11" eb="13">
      <t>トマク</t>
    </rPh>
    <rPh sb="13" eb="15">
      <t>ボウスイ</t>
    </rPh>
    <rPh sb="16" eb="18">
      <t>カイシュウ</t>
    </rPh>
    <phoneticPr fontId="2"/>
  </si>
  <si>
    <t>(押え層+As防水)→未改修→塗膜防水で改修予定</t>
    <rPh sb="11" eb="14">
      <t>ミカイシュウ</t>
    </rPh>
    <rPh sb="15" eb="17">
      <t>トマク</t>
    </rPh>
    <rPh sb="17" eb="19">
      <t>ボウスイ</t>
    </rPh>
    <rPh sb="20" eb="22">
      <t>カイシュウ</t>
    </rPh>
    <rPh sb="22" eb="24">
      <t>ヨテイ</t>
    </rPh>
    <phoneticPr fontId="2"/>
  </si>
  <si>
    <t>　　①屋上防水1</t>
    <rPh sb="3" eb="5">
      <t>オクジョウ</t>
    </rPh>
    <rPh sb="5" eb="7">
      <t>ボウスイ</t>
    </rPh>
    <phoneticPr fontId="3"/>
  </si>
  <si>
    <t>　　②屋上防水2</t>
    <rPh sb="3" eb="5">
      <t>オクジョウ</t>
    </rPh>
    <rPh sb="5" eb="7">
      <t>ボウスイ</t>
    </rPh>
    <phoneticPr fontId="3"/>
  </si>
  <si>
    <r>
      <t>③屋上防水3</t>
    </r>
    <r>
      <rPr>
        <sz val="9"/>
        <color indexed="8"/>
        <rFont val="ＭＳ Ｐゴシック"/>
        <family val="3"/>
        <charset val="128"/>
      </rPr>
      <t>(ｳﾚﾀﾝ塗膜防水）</t>
    </r>
    <rPh sb="1" eb="3">
      <t>オクジョウ</t>
    </rPh>
    <rPh sb="3" eb="5">
      <t>ボウスイ</t>
    </rPh>
    <rPh sb="11" eb="13">
      <t>トマク</t>
    </rPh>
    <rPh sb="13" eb="15">
      <t>ボウスイ</t>
    </rPh>
    <phoneticPr fontId="3"/>
  </si>
  <si>
    <r>
      <t>⑤傾斜屋根</t>
    </r>
    <r>
      <rPr>
        <sz val="9"/>
        <color indexed="8"/>
        <rFont val="ＭＳ Ｐゴシック"/>
        <family val="3"/>
        <charset val="128"/>
      </rPr>
      <t>（ｶﾗｰSUS、ｶﾗｰｱﾙﾐ）</t>
    </r>
    <rPh sb="1" eb="3">
      <t>ケイシャ</t>
    </rPh>
    <rPh sb="3" eb="5">
      <t>ヤネ</t>
    </rPh>
    <phoneticPr fontId="3"/>
  </si>
  <si>
    <t>⑦縦樋</t>
    <rPh sb="1" eb="2">
      <t>タテ</t>
    </rPh>
    <rPh sb="2" eb="3">
      <t>トイ</t>
    </rPh>
    <phoneticPr fontId="3"/>
  </si>
  <si>
    <t>　　　(ｼｰﾄ防水）</t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</si>
  <si>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40</t>
    </r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</si>
  <si>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25</t>
    </r>
    <phoneticPr fontId="2"/>
  </si>
  <si>
    <t>※屋上設備工事時に塗膜防水で改修</t>
    <rPh sb="1" eb="3">
      <t>オクジョウ</t>
    </rPh>
    <rPh sb="3" eb="5">
      <t>セツビ</t>
    </rPh>
    <rPh sb="5" eb="7">
      <t>コウジ</t>
    </rPh>
    <rPh sb="7" eb="8">
      <t>ジ</t>
    </rPh>
    <rPh sb="9" eb="11">
      <t>トマク</t>
    </rPh>
    <rPh sb="11" eb="13">
      <t>ボウスイ</t>
    </rPh>
    <rPh sb="14" eb="16">
      <t>カイシュウ</t>
    </rPh>
    <phoneticPr fontId="2"/>
  </si>
  <si>
    <t>←※屋上設備工事時（時期未定）に更新</t>
    <rPh sb="2" eb="4">
      <t>オクジョウ</t>
    </rPh>
    <rPh sb="4" eb="6">
      <t>セツビ</t>
    </rPh>
    <rPh sb="6" eb="8">
      <t>コウジ</t>
    </rPh>
    <rPh sb="8" eb="9">
      <t>ジ</t>
    </rPh>
    <rPh sb="10" eb="12">
      <t>ジキ</t>
    </rPh>
    <rPh sb="12" eb="14">
      <t>ミテイ</t>
    </rPh>
    <rPh sb="16" eb="18">
      <t>コウシン</t>
    </rPh>
    <phoneticPr fontId="2"/>
  </si>
  <si>
    <r>
      <t>　　④屋上防水4</t>
    </r>
    <r>
      <rPr>
        <sz val="9"/>
        <color indexed="8"/>
        <rFont val="ＭＳ Ｐゴシック"/>
        <family val="3"/>
        <charset val="128"/>
      </rPr>
      <t>(シート防水）</t>
    </r>
    <rPh sb="3" eb="5">
      <t>オクジョウ</t>
    </rPh>
    <rPh sb="5" eb="7">
      <t>ボウスイ</t>
    </rPh>
    <rPh sb="12" eb="14">
      <t>ボウスイ</t>
    </rPh>
    <phoneticPr fontId="3"/>
  </si>
  <si>
    <r>
      <t>　　③屋上防水3</t>
    </r>
    <r>
      <rPr>
        <sz val="9"/>
        <color indexed="8"/>
        <rFont val="ＭＳ Ｐゴシック"/>
        <family val="3"/>
        <charset val="128"/>
      </rPr>
      <t>(ｳﾚﾀﾝ塗膜防水）</t>
    </r>
    <rPh sb="3" eb="5">
      <t>オクジョウ</t>
    </rPh>
    <rPh sb="5" eb="7">
      <t>ボウスイ</t>
    </rPh>
    <rPh sb="13" eb="15">
      <t>トマク</t>
    </rPh>
    <rPh sb="15" eb="17">
      <t>ボウスイ</t>
    </rPh>
    <phoneticPr fontId="3"/>
  </si>
  <si>
    <t>　　⑥笠木（アルミ製）</t>
    <rPh sb="3" eb="5">
      <t>カサギ</t>
    </rPh>
    <rPh sb="9" eb="10">
      <t>セイ</t>
    </rPh>
    <phoneticPr fontId="3"/>
  </si>
  <si>
    <t>　　⑦縦樋</t>
    <rPh sb="3" eb="4">
      <t>タテ</t>
    </rPh>
    <rPh sb="4" eb="5">
      <t>トイ</t>
    </rPh>
    <phoneticPr fontId="3"/>
  </si>
  <si>
    <r>
      <t>①屋上防水1</t>
    </r>
    <r>
      <rPr>
        <sz val="8"/>
        <color indexed="8"/>
        <rFont val="ＭＳ Ｐゴシック"/>
        <family val="3"/>
        <charset val="128"/>
      </rPr>
      <t>(押え層+As防水)改修済</t>
    </r>
    <phoneticPr fontId="3"/>
  </si>
  <si>
    <r>
      <t>②屋上防水2</t>
    </r>
    <r>
      <rPr>
        <sz val="8"/>
        <color indexed="8"/>
        <rFont val="ＭＳ Ｐゴシック"/>
        <family val="3"/>
        <charset val="128"/>
      </rPr>
      <t>(押え層+As防水)未改修部</t>
    </r>
    <rPh sb="16" eb="19">
      <t>ミカイシュウ</t>
    </rPh>
    <rPh sb="19" eb="20">
      <t>ブ</t>
    </rPh>
    <phoneticPr fontId="3"/>
  </si>
  <si>
    <t>2019年時</t>
    <rPh sb="4" eb="5">
      <t>ネン</t>
    </rPh>
    <rPh sb="5" eb="6">
      <t>ジ</t>
    </rPh>
    <phoneticPr fontId="2"/>
  </si>
  <si>
    <t>Ｎｏ.２</t>
    <phoneticPr fontId="2"/>
  </si>
  <si>
    <t>Ｎｏ.３</t>
    <phoneticPr fontId="2"/>
  </si>
  <si>
    <t>Ｎｏ.１</t>
    <phoneticPr fontId="2"/>
  </si>
  <si>
    <t>直接工事費の5％を計上</t>
    <rPh sb="9" eb="11">
      <t>ケイジョウ</t>
    </rPh>
    <phoneticPr fontId="2"/>
  </si>
  <si>
    <t>（千円）</t>
    <rPh sb="1" eb="3">
      <t>センエン</t>
    </rPh>
    <phoneticPr fontId="2"/>
  </si>
  <si>
    <t>概算改修工事費（税抜き）　累計　（百万円）</t>
    <rPh sb="0" eb="2">
      <t>ガイサン</t>
    </rPh>
    <rPh sb="2" eb="4">
      <t>カイシュウ</t>
    </rPh>
    <rPh sb="4" eb="6">
      <t>コウジ</t>
    </rPh>
    <rPh sb="6" eb="7">
      <t>ヒ</t>
    </rPh>
    <rPh sb="8" eb="9">
      <t>ゼイ</t>
    </rPh>
    <rPh sb="9" eb="10">
      <t>ヌ</t>
    </rPh>
    <rPh sb="13" eb="15">
      <t>ルイケイ</t>
    </rPh>
    <rPh sb="17" eb="19">
      <t>ヒャクマン</t>
    </rPh>
    <rPh sb="19" eb="20">
      <t>エン</t>
    </rPh>
    <phoneticPr fontId="3"/>
  </si>
  <si>
    <t>概算改修工事費　年度合計（千円）</t>
    <rPh sb="0" eb="2">
      <t>ガイサン</t>
    </rPh>
    <rPh sb="2" eb="4">
      <t>カイシュウ</t>
    </rPh>
    <rPh sb="4" eb="6">
      <t>コウジ</t>
    </rPh>
    <rPh sb="6" eb="7">
      <t>ヒ</t>
    </rPh>
    <rPh sb="8" eb="10">
      <t>ネンド</t>
    </rPh>
    <rPh sb="10" eb="12">
      <t>ゴウケイ</t>
    </rPh>
    <rPh sb="13" eb="15">
      <t>センエン</t>
    </rPh>
    <phoneticPr fontId="3"/>
  </si>
  <si>
    <t>概算改修工事費　累計（百万円）</t>
    <rPh sb="0" eb="2">
      <t>ガイサン</t>
    </rPh>
    <rPh sb="2" eb="4">
      <t>カイシュウ</t>
    </rPh>
    <rPh sb="4" eb="6">
      <t>コウジ</t>
    </rPh>
    <rPh sb="6" eb="7">
      <t>ヒ</t>
    </rPh>
    <rPh sb="8" eb="10">
      <t>ルイケイ</t>
    </rPh>
    <rPh sb="11" eb="12">
      <t>ヒャク</t>
    </rPh>
    <rPh sb="12" eb="14">
      <t>マンエン</t>
    </rPh>
    <phoneticPr fontId="3"/>
  </si>
  <si>
    <r>
      <t>※）</t>
    </r>
    <r>
      <rPr>
        <sz val="9"/>
        <color rgb="FFFF0000"/>
        <rFont val="ＭＳ Ｐゴシック"/>
        <family val="3"/>
        <charset val="128"/>
      </rPr>
      <t>●</t>
    </r>
    <r>
      <rPr>
        <sz val="9"/>
        <color indexed="8"/>
        <rFont val="ＭＳ Ｐゴシック"/>
        <family val="3"/>
        <charset val="128"/>
      </rPr>
      <t>は最優先の工事項目（補修・改修）</t>
    </r>
    <rPh sb="4" eb="5">
      <t>サイ</t>
    </rPh>
    <rPh sb="5" eb="7">
      <t>ユウセン</t>
    </rPh>
    <rPh sb="8" eb="10">
      <t>コウジ</t>
    </rPh>
    <rPh sb="10" eb="12">
      <t>コウモク</t>
    </rPh>
    <rPh sb="13" eb="15">
      <t>ホシュウ</t>
    </rPh>
    <rPh sb="16" eb="18">
      <t>カイシュウ</t>
    </rPh>
    <phoneticPr fontId="2"/>
  </si>
  <si>
    <t>※）劣化度は2019年度調査による</t>
    <rPh sb="2" eb="4">
      <t>レッカ</t>
    </rPh>
    <rPh sb="4" eb="5">
      <t>ド</t>
    </rPh>
    <rPh sb="10" eb="12">
      <t>ネンド</t>
    </rPh>
    <rPh sb="12" eb="14">
      <t>チョウサ</t>
    </rPh>
    <phoneticPr fontId="2"/>
  </si>
  <si>
    <t>✳</t>
    <phoneticPr fontId="2"/>
  </si>
  <si>
    <t>※）✳は今後30年内に更新の必要が無いもの</t>
    <rPh sb="4" eb="6">
      <t>コンゴ</t>
    </rPh>
    <rPh sb="8" eb="10">
      <t>ネンナイ</t>
    </rPh>
    <rPh sb="11" eb="13">
      <t>コウシン</t>
    </rPh>
    <rPh sb="14" eb="16">
      <t>ヒツヨウ</t>
    </rPh>
    <rPh sb="17" eb="18">
      <t>ナ</t>
    </rPh>
    <phoneticPr fontId="2"/>
  </si>
  <si>
    <t>※）重要度（高）の項目を優先的に工事</t>
    <rPh sb="2" eb="5">
      <t>ジュウヨウド</t>
    </rPh>
    <rPh sb="6" eb="7">
      <t>コウ</t>
    </rPh>
    <rPh sb="9" eb="11">
      <t>コウモク</t>
    </rPh>
    <rPh sb="12" eb="15">
      <t>ユウセンテキ</t>
    </rPh>
    <rPh sb="16" eb="18">
      <t>コウジ</t>
    </rPh>
    <phoneticPr fontId="2"/>
  </si>
  <si>
    <t>：ｽｹｼﾞｭｰﾙ調整不可（必須工事）</t>
    <rPh sb="8" eb="10">
      <t>チョウセイ</t>
    </rPh>
    <rPh sb="10" eb="12">
      <t>フカ</t>
    </rPh>
    <rPh sb="13" eb="15">
      <t>ヒッス</t>
    </rPh>
    <rPh sb="15" eb="17">
      <t>コウジ</t>
    </rPh>
    <phoneticPr fontId="2"/>
  </si>
  <si>
    <t>：ｽｹｼﾞｭｰﾙ調整可</t>
    <rPh sb="8" eb="10">
      <t>チョウセイ</t>
    </rPh>
    <rPh sb="10" eb="11">
      <t>カ</t>
    </rPh>
    <phoneticPr fontId="2"/>
  </si>
  <si>
    <t>既存部分のみ。階段等両側手摺設置では有効幅員不足。（現況1220)</t>
    <rPh sb="0" eb="2">
      <t>キゾン</t>
    </rPh>
    <rPh sb="2" eb="4">
      <t>ブブン</t>
    </rPh>
    <rPh sb="7" eb="10">
      <t>カイダントウ</t>
    </rPh>
    <rPh sb="10" eb="12">
      <t>リョウガワ</t>
    </rPh>
    <rPh sb="12" eb="14">
      <t>テスリ</t>
    </rPh>
    <rPh sb="14" eb="16">
      <t>セッチ</t>
    </rPh>
    <rPh sb="18" eb="19">
      <t>ユウ</t>
    </rPh>
    <rPh sb="19" eb="20">
      <t>コウ</t>
    </rPh>
    <rPh sb="20" eb="22">
      <t>フクイン</t>
    </rPh>
    <rPh sb="22" eb="24">
      <t>フソク</t>
    </rPh>
    <rPh sb="26" eb="28">
      <t>ゲンキョウ</t>
    </rPh>
    <phoneticPr fontId="2"/>
  </si>
  <si>
    <t>　　④軒天2</t>
    <rPh sb="3" eb="4">
      <t>ノキ</t>
    </rPh>
    <rPh sb="4" eb="5">
      <t>テン</t>
    </rPh>
    <phoneticPr fontId="3"/>
  </si>
  <si>
    <t>軟質石膏板VPローラー</t>
    <rPh sb="0" eb="2">
      <t>ナンシツ</t>
    </rPh>
    <rPh sb="2" eb="4">
      <t>セッコウ</t>
    </rPh>
    <rPh sb="4" eb="5">
      <t>バン</t>
    </rPh>
    <phoneticPr fontId="2"/>
  </si>
  <si>
    <t>アルミ吸音板</t>
    <rPh sb="3" eb="5">
      <t>キュウオン</t>
    </rPh>
    <rPh sb="5" eb="6">
      <t>バン</t>
    </rPh>
    <phoneticPr fontId="2"/>
  </si>
  <si>
    <t>　　③軒天1</t>
    <rPh sb="3" eb="4">
      <t>ノキ</t>
    </rPh>
    <rPh sb="4" eb="5">
      <t>テン</t>
    </rPh>
    <phoneticPr fontId="3"/>
  </si>
  <si>
    <t>　　②外部建具2</t>
    <rPh sb="3" eb="5">
      <t>ガイブ</t>
    </rPh>
    <rPh sb="5" eb="7">
      <t>タテグ</t>
    </rPh>
    <phoneticPr fontId="3"/>
  </si>
  <si>
    <r>
      <t>　　③外部建具3</t>
    </r>
    <r>
      <rPr>
        <sz val="9"/>
        <color indexed="8"/>
        <rFont val="ＭＳ Ｐゴシック"/>
        <family val="3"/>
        <charset val="128"/>
      </rPr>
      <t>（金属両開扉･親子開扉）</t>
    </r>
    <rPh sb="3" eb="5">
      <t>ガイブ</t>
    </rPh>
    <rPh sb="5" eb="7">
      <t>タテグ</t>
    </rPh>
    <rPh sb="9" eb="11">
      <t>キンゾク</t>
    </rPh>
    <rPh sb="11" eb="12">
      <t>リョウ</t>
    </rPh>
    <rPh sb="12" eb="13">
      <t>ヒラ</t>
    </rPh>
    <rPh sb="13" eb="14">
      <t>トビラ</t>
    </rPh>
    <rPh sb="15" eb="17">
      <t>オヤコ</t>
    </rPh>
    <rPh sb="17" eb="18">
      <t>カイ</t>
    </rPh>
    <rPh sb="18" eb="19">
      <t>トビラ</t>
    </rPh>
    <phoneticPr fontId="3"/>
  </si>
  <si>
    <t>　　④外部建具4（金属製片開扉）</t>
    <rPh sb="3" eb="5">
      <t>ガイブ</t>
    </rPh>
    <rPh sb="5" eb="7">
      <t>タテグ</t>
    </rPh>
    <rPh sb="9" eb="11">
      <t>キンゾク</t>
    </rPh>
    <rPh sb="11" eb="12">
      <t>セイ</t>
    </rPh>
    <rPh sb="12" eb="13">
      <t>カタ</t>
    </rPh>
    <rPh sb="13" eb="14">
      <t>ヒラ</t>
    </rPh>
    <rPh sb="14" eb="15">
      <t>トビラ</t>
    </rPh>
    <phoneticPr fontId="3"/>
  </si>
  <si>
    <t>鋼製両開扉･親子開扉</t>
    <phoneticPr fontId="2"/>
  </si>
  <si>
    <t>アルミ製両開扉･親子開扉</t>
    <rPh sb="3" eb="4">
      <t>セイ</t>
    </rPh>
    <phoneticPr fontId="2"/>
  </si>
  <si>
    <t>鋼製片開扉</t>
    <phoneticPr fontId="2"/>
  </si>
  <si>
    <t>アルミ製片開扉</t>
    <phoneticPr fontId="2"/>
  </si>
  <si>
    <t>　　①外部建具1（アルミ製特殊窓）</t>
    <rPh sb="3" eb="5">
      <t>ガイブ</t>
    </rPh>
    <rPh sb="5" eb="7">
      <t>タテグ</t>
    </rPh>
    <phoneticPr fontId="3"/>
  </si>
  <si>
    <t>駐車場アプローチ</t>
    <rPh sb="0" eb="2">
      <t>チュウシャ</t>
    </rPh>
    <rPh sb="2" eb="3">
      <t>ジョウ</t>
    </rPh>
    <phoneticPr fontId="2"/>
  </si>
  <si>
    <r>
      <t>　　①内部建具1</t>
    </r>
    <r>
      <rPr>
        <sz val="9"/>
        <color indexed="8"/>
        <rFont val="ＭＳ Ｐゴシック"/>
        <family val="3"/>
        <charset val="128"/>
      </rPr>
      <t>（金属製両開扉･親子開扉）</t>
    </r>
    <rPh sb="3" eb="5">
      <t>ナイブ</t>
    </rPh>
    <rPh sb="5" eb="7">
      <t>タテグ</t>
    </rPh>
    <rPh sb="9" eb="11">
      <t>キンゾク</t>
    </rPh>
    <phoneticPr fontId="3"/>
  </si>
  <si>
    <t>　　②内部建具2（金属製片開扉）</t>
    <rPh sb="3" eb="5">
      <t>ナイブ</t>
    </rPh>
    <rPh sb="5" eb="7">
      <t>タテグ</t>
    </rPh>
    <rPh sb="9" eb="11">
      <t>キンゾク</t>
    </rPh>
    <rPh sb="11" eb="12">
      <t>セイ</t>
    </rPh>
    <rPh sb="12" eb="13">
      <t>カタ</t>
    </rPh>
    <rPh sb="13" eb="14">
      <t>ヒラ</t>
    </rPh>
    <rPh sb="14" eb="15">
      <t>トビラ</t>
    </rPh>
    <phoneticPr fontId="3"/>
  </si>
  <si>
    <t>各階廊下</t>
    <rPh sb="0" eb="2">
      <t>カクカイ</t>
    </rPh>
    <rPh sb="2" eb="4">
      <t>ロウカ</t>
    </rPh>
    <phoneticPr fontId="2"/>
  </si>
  <si>
    <t>1階入口部等</t>
    <rPh sb="1" eb="2">
      <t>カイ</t>
    </rPh>
    <rPh sb="2" eb="4">
      <t>イリグチ</t>
    </rPh>
    <rPh sb="4" eb="5">
      <t>ブ</t>
    </rPh>
    <rPh sb="5" eb="6">
      <t>トウ</t>
    </rPh>
    <phoneticPr fontId="2"/>
  </si>
  <si>
    <t>3,4,5階廊下</t>
    <rPh sb="5" eb="6">
      <t>カイ</t>
    </rPh>
    <rPh sb="6" eb="8">
      <t>ロウカ</t>
    </rPh>
    <phoneticPr fontId="2"/>
  </si>
  <si>
    <t>事務室・会議室等</t>
    <rPh sb="0" eb="2">
      <t>ジム</t>
    </rPh>
    <rPh sb="2" eb="3">
      <t>シツ</t>
    </rPh>
    <rPh sb="4" eb="7">
      <t>カイギシツ</t>
    </rPh>
    <rPh sb="7" eb="8">
      <t>トウ</t>
    </rPh>
    <phoneticPr fontId="2"/>
  </si>
  <si>
    <t>更衣室・倉庫等</t>
    <rPh sb="0" eb="3">
      <t>コウイシツ</t>
    </rPh>
    <rPh sb="4" eb="6">
      <t>ソウコ</t>
    </rPh>
    <rPh sb="6" eb="7">
      <t>トウ</t>
    </rPh>
    <phoneticPr fontId="2"/>
  </si>
  <si>
    <t>岩綿吸音板</t>
  </si>
  <si>
    <t>鋼製</t>
    <rPh sb="0" eb="2">
      <t>コウセイ</t>
    </rPh>
    <phoneticPr fontId="2"/>
  </si>
  <si>
    <t>化粧石膏ボード</t>
    <phoneticPr fontId="2"/>
  </si>
  <si>
    <t>クロス</t>
    <phoneticPr fontId="2"/>
  </si>
  <si>
    <t>ｸﾞﾗｽｳｰﾙﾎﾞｰﾄ</t>
    <phoneticPr fontId="2"/>
  </si>
  <si>
    <t>議会室</t>
    <phoneticPr fontId="2"/>
  </si>
  <si>
    <t>VP塗装</t>
    <rPh sb="2" eb="4">
      <t>トソウ</t>
    </rPh>
    <phoneticPr fontId="2"/>
  </si>
  <si>
    <t>吹付タイル</t>
    <rPh sb="0" eb="1">
      <t>フ</t>
    </rPh>
    <rPh sb="1" eb="2">
      <t>ツ</t>
    </rPh>
    <phoneticPr fontId="2"/>
  </si>
  <si>
    <t>　　③天井3（クロス張り）</t>
    <rPh sb="3" eb="5">
      <t>テンジョウ</t>
    </rPh>
    <rPh sb="10" eb="11">
      <t>ハ</t>
    </rPh>
    <phoneticPr fontId="2"/>
  </si>
  <si>
    <t>　　⑥内壁2（クロス張り）</t>
    <rPh sb="3" eb="4">
      <t>ナイ</t>
    </rPh>
    <rPh sb="4" eb="5">
      <t>カベ</t>
    </rPh>
    <rPh sb="10" eb="11">
      <t>ハ</t>
    </rPh>
    <phoneticPr fontId="3"/>
  </si>
  <si>
    <t>ビニルタイル</t>
    <phoneticPr fontId="2"/>
  </si>
  <si>
    <t>磁器質タイル</t>
    <rPh sb="0" eb="2">
      <t>ジキ</t>
    </rPh>
    <rPh sb="2" eb="3">
      <t>シツ</t>
    </rPh>
    <phoneticPr fontId="2"/>
  </si>
  <si>
    <t>カーペット</t>
    <phoneticPr fontId="2"/>
  </si>
  <si>
    <t>樹脂シート</t>
    <rPh sb="0" eb="2">
      <t>ジュシ</t>
    </rPh>
    <phoneticPr fontId="2"/>
  </si>
  <si>
    <t>塗膜防水（改修後）</t>
    <rPh sb="0" eb="2">
      <t>トマク</t>
    </rPh>
    <rPh sb="2" eb="4">
      <t>ボウスイ</t>
    </rPh>
    <rPh sb="5" eb="7">
      <t>カイシュウ</t>
    </rPh>
    <rPh sb="7" eb="8">
      <t>ゴ</t>
    </rPh>
    <phoneticPr fontId="2"/>
  </si>
  <si>
    <t>ｱｽﾌｧﾙﾄ防水（改修前）</t>
    <rPh sb="6" eb="8">
      <t>ボウスイ</t>
    </rPh>
    <rPh sb="9" eb="11">
      <t>カイシュウ</t>
    </rPh>
    <rPh sb="11" eb="12">
      <t>マエ</t>
    </rPh>
    <phoneticPr fontId="2"/>
  </si>
  <si>
    <t>ｳﾚﾀﾝ塗膜防水</t>
    <rPh sb="4" eb="6">
      <t>トマク</t>
    </rPh>
    <rPh sb="6" eb="8">
      <t>ボウスイ</t>
    </rPh>
    <phoneticPr fontId="2"/>
  </si>
  <si>
    <t>シート防水</t>
    <rPh sb="3" eb="5">
      <t>ボウスイ</t>
    </rPh>
    <phoneticPr fontId="2"/>
  </si>
  <si>
    <t>ｶﾗｰｽﾃﾝﾚｽ</t>
    <phoneticPr fontId="2"/>
  </si>
  <si>
    <t>ｶﾗｰｱﾙﾐ</t>
    <phoneticPr fontId="2"/>
  </si>
  <si>
    <t>アルミ</t>
    <phoneticPr fontId="2"/>
  </si>
  <si>
    <t>ｽﾃﾝﾚｽ</t>
    <phoneticPr fontId="2"/>
  </si>
  <si>
    <t>直接工事費+仮設費の20％を計上</t>
    <rPh sb="6" eb="8">
      <t>カセツ</t>
    </rPh>
    <rPh sb="8" eb="9">
      <t>ヒ</t>
    </rPh>
    <rPh sb="14" eb="16">
      <t>ケイジョウ</t>
    </rPh>
    <phoneticPr fontId="2"/>
  </si>
  <si>
    <t>諸経費　（千円）</t>
    <rPh sb="0" eb="3">
      <t>ショケイヒ</t>
    </rPh>
    <rPh sb="5" eb="7">
      <t>センエン</t>
    </rPh>
    <phoneticPr fontId="3"/>
  </si>
  <si>
    <r>
      <t>　①ﾊﾞﾙｺﾆｰ床防水</t>
    </r>
    <r>
      <rPr>
        <sz val="8"/>
        <color indexed="8"/>
        <rFont val="ＭＳ Ｐゴシック"/>
        <family val="3"/>
        <charset val="128"/>
      </rPr>
      <t>(ｳﾚﾀﾝ塗膜防水）</t>
    </r>
    <rPh sb="8" eb="9">
      <t>ユカ</t>
    </rPh>
    <rPh sb="9" eb="11">
      <t>ボウスイ</t>
    </rPh>
    <phoneticPr fontId="3"/>
  </si>
  <si>
    <r>
      <t>②駐車場床防水</t>
    </r>
    <r>
      <rPr>
        <sz val="8"/>
        <color indexed="8"/>
        <rFont val="ＭＳ Ｐゴシック"/>
        <family val="3"/>
        <charset val="128"/>
      </rPr>
      <t>(押え層+As防水)</t>
    </r>
    <rPh sb="1" eb="3">
      <t>チュウシャ</t>
    </rPh>
    <rPh sb="3" eb="4">
      <t>ジョウ</t>
    </rPh>
    <rPh sb="4" eb="5">
      <t>ユカ</t>
    </rPh>
    <rPh sb="5" eb="7">
      <t>ボウスイ</t>
    </rPh>
    <phoneticPr fontId="3"/>
  </si>
  <si>
    <t>④軒天2</t>
    <rPh sb="1" eb="2">
      <t>ノキ</t>
    </rPh>
    <rPh sb="2" eb="3">
      <t>テン</t>
    </rPh>
    <phoneticPr fontId="3"/>
  </si>
  <si>
    <t>③軒天1</t>
    <rPh sb="1" eb="2">
      <t>ノキ</t>
    </rPh>
    <rPh sb="2" eb="3">
      <t>テン</t>
    </rPh>
    <phoneticPr fontId="3"/>
  </si>
  <si>
    <t>②外部建具2</t>
    <rPh sb="1" eb="3">
      <t>ガイブ</t>
    </rPh>
    <rPh sb="3" eb="5">
      <t>タテグ</t>
    </rPh>
    <phoneticPr fontId="3"/>
  </si>
  <si>
    <r>
      <t>　　③外部建具3</t>
    </r>
    <r>
      <rPr>
        <sz val="8"/>
        <color indexed="8"/>
        <rFont val="ＭＳ Ｐゴシック"/>
        <family val="3"/>
        <charset val="128"/>
      </rPr>
      <t>（金属製両開扉･親子開扉）</t>
    </r>
    <rPh sb="3" eb="5">
      <t>ガイブ</t>
    </rPh>
    <rPh sb="5" eb="7">
      <t>タテグ</t>
    </rPh>
    <rPh sb="9" eb="11">
      <t>キンゾク</t>
    </rPh>
    <phoneticPr fontId="3"/>
  </si>
  <si>
    <r>
      <t>　　④外部建具4</t>
    </r>
    <r>
      <rPr>
        <sz val="8"/>
        <color indexed="8"/>
        <rFont val="ＭＳ Ｐゴシック"/>
        <family val="3"/>
        <charset val="128"/>
      </rPr>
      <t>（金属製片開扉）</t>
    </r>
    <rPh sb="3" eb="5">
      <t>ガイブ</t>
    </rPh>
    <rPh sb="5" eb="7">
      <t>タテグ</t>
    </rPh>
    <rPh sb="9" eb="11">
      <t>キンゾク</t>
    </rPh>
    <phoneticPr fontId="3"/>
  </si>
  <si>
    <r>
      <t>　　①外部建具1</t>
    </r>
    <r>
      <rPr>
        <sz val="8"/>
        <color indexed="8"/>
        <rFont val="ＭＳ Ｐゴシック"/>
        <family val="3"/>
        <charset val="128"/>
      </rPr>
      <t>（ｱﾙﾐ製特殊窓）</t>
    </r>
    <rPh sb="3" eb="5">
      <t>ガイブ</t>
    </rPh>
    <rPh sb="5" eb="7">
      <t>タテグ</t>
    </rPh>
    <rPh sb="12" eb="13">
      <t>セイ</t>
    </rPh>
    <rPh sb="13" eb="15">
      <t>トクシュ</t>
    </rPh>
    <rPh sb="15" eb="16">
      <t>マド</t>
    </rPh>
    <phoneticPr fontId="3"/>
  </si>
  <si>
    <r>
      <t>　　⑤外部建具5</t>
    </r>
    <r>
      <rPr>
        <sz val="8"/>
        <color indexed="8"/>
        <rFont val="ＭＳ Ｐゴシック"/>
        <family val="3"/>
        <charset val="128"/>
      </rPr>
      <t>（鋼製ｼｬｯﾀｰ）</t>
    </r>
    <rPh sb="3" eb="5">
      <t>ガイブ</t>
    </rPh>
    <rPh sb="5" eb="7">
      <t>タテグ</t>
    </rPh>
    <rPh sb="9" eb="11">
      <t>コウセイ</t>
    </rPh>
    <phoneticPr fontId="3"/>
  </si>
  <si>
    <r>
      <t>　　⑥外部建具6</t>
    </r>
    <r>
      <rPr>
        <sz val="8"/>
        <color indexed="8"/>
        <rFont val="ＭＳ Ｐゴシック"/>
        <family val="3"/>
        <charset val="128"/>
      </rPr>
      <t>（SUS製引分け自動扉）</t>
    </r>
    <rPh sb="3" eb="5">
      <t>ガイブ</t>
    </rPh>
    <rPh sb="5" eb="7">
      <t>タテグ</t>
    </rPh>
    <phoneticPr fontId="3"/>
  </si>
  <si>
    <r>
      <t>⑦外部建具7</t>
    </r>
    <r>
      <rPr>
        <sz val="8"/>
        <color indexed="8"/>
        <rFont val="ＭＳ Ｐゴシック"/>
        <family val="3"/>
        <charset val="128"/>
      </rPr>
      <t>（ｶﾞﾗｽﾌﾞﾛｯｸ）</t>
    </r>
    <rPh sb="1" eb="3">
      <t>ガイブ</t>
    </rPh>
    <rPh sb="3" eb="5">
      <t>タテグ</t>
    </rPh>
    <phoneticPr fontId="3"/>
  </si>
  <si>
    <r>
      <t>⑧鉄部塗装</t>
    </r>
    <r>
      <rPr>
        <sz val="8"/>
        <color indexed="8"/>
        <rFont val="ＭＳ Ｐゴシック"/>
        <family val="3"/>
        <charset val="128"/>
      </rPr>
      <t>（屋外部）</t>
    </r>
    <rPh sb="1" eb="2">
      <t>テツ</t>
    </rPh>
    <rPh sb="2" eb="3">
      <t>ブ</t>
    </rPh>
    <rPh sb="3" eb="5">
      <t>トソウ</t>
    </rPh>
    <rPh sb="6" eb="8">
      <t>オクガイ</t>
    </rPh>
    <rPh sb="8" eb="9">
      <t>ブ</t>
    </rPh>
    <phoneticPr fontId="3"/>
  </si>
  <si>
    <r>
      <t>　　④屋上防水4　</t>
    </r>
    <r>
      <rPr>
        <sz val="8"/>
        <color indexed="8"/>
        <rFont val="ＭＳ Ｐゴシック"/>
        <family val="3"/>
        <charset val="128"/>
      </rPr>
      <t>(ｼｰﾄ防水）</t>
    </r>
    <rPh sb="3" eb="5">
      <t>オクジョウ</t>
    </rPh>
    <rPh sb="5" eb="7">
      <t>ボウスイ</t>
    </rPh>
    <phoneticPr fontId="3"/>
  </si>
  <si>
    <r>
      <t>　　③屋上防水3　</t>
    </r>
    <r>
      <rPr>
        <sz val="8"/>
        <color indexed="8"/>
        <rFont val="ＭＳ Ｐゴシック"/>
        <family val="3"/>
        <charset val="128"/>
      </rPr>
      <t>(ｳﾚﾀﾝ塗膜防水）</t>
    </r>
    <rPh sb="3" eb="5">
      <t>オクジョウ</t>
    </rPh>
    <rPh sb="5" eb="7">
      <t>ボウスイ</t>
    </rPh>
    <phoneticPr fontId="3"/>
  </si>
  <si>
    <r>
      <t>⑤傾斜屋根　</t>
    </r>
    <r>
      <rPr>
        <sz val="8"/>
        <color indexed="8"/>
        <rFont val="ＭＳ Ｐゴシック"/>
        <family val="3"/>
        <charset val="128"/>
      </rPr>
      <t>（ｶﾗｰSUS、ｶﾗｰｱﾙﾐ）</t>
    </r>
    <rPh sb="1" eb="3">
      <t>ケイシャ</t>
    </rPh>
    <rPh sb="3" eb="5">
      <t>ヤネ</t>
    </rPh>
    <phoneticPr fontId="3"/>
  </si>
  <si>
    <r>
      <t>⑥笠木　</t>
    </r>
    <r>
      <rPr>
        <sz val="8"/>
        <color indexed="8"/>
        <rFont val="ＭＳ Ｐゴシック"/>
        <family val="3"/>
        <charset val="128"/>
      </rPr>
      <t>（ｱﾙﾐ）</t>
    </r>
    <rPh sb="1" eb="3">
      <t>カサギ</t>
    </rPh>
    <phoneticPr fontId="3"/>
  </si>
  <si>
    <r>
      <t>　　①内部建具1</t>
    </r>
    <r>
      <rPr>
        <sz val="8"/>
        <color indexed="8"/>
        <rFont val="ＭＳ Ｐゴシック"/>
        <family val="3"/>
        <charset val="128"/>
      </rPr>
      <t>（金属製両開扉･親子開扉）</t>
    </r>
    <rPh sb="3" eb="4">
      <t>ナイ</t>
    </rPh>
    <rPh sb="4" eb="5">
      <t>ブ</t>
    </rPh>
    <rPh sb="5" eb="7">
      <t>タテグ</t>
    </rPh>
    <rPh sb="9" eb="11">
      <t>キンゾク</t>
    </rPh>
    <phoneticPr fontId="3"/>
  </si>
  <si>
    <r>
      <t>　　②内部建具2</t>
    </r>
    <r>
      <rPr>
        <sz val="8"/>
        <color indexed="8"/>
        <rFont val="ＭＳ Ｐゴシック"/>
        <family val="3"/>
        <charset val="128"/>
      </rPr>
      <t>（金属製片開扉）</t>
    </r>
    <rPh sb="3" eb="4">
      <t>ナイ</t>
    </rPh>
    <rPh sb="4" eb="5">
      <t>ブ</t>
    </rPh>
    <rPh sb="5" eb="7">
      <t>タテグ</t>
    </rPh>
    <rPh sb="9" eb="11">
      <t>キンゾク</t>
    </rPh>
    <phoneticPr fontId="3"/>
  </si>
  <si>
    <r>
      <t>　　③内部建具3</t>
    </r>
    <r>
      <rPr>
        <sz val="8"/>
        <color indexed="8"/>
        <rFont val="ＭＳ Ｐゴシック"/>
        <family val="3"/>
        <charset val="128"/>
      </rPr>
      <t>（防火防炎ｼｬｯﾀｰ）</t>
    </r>
    <rPh sb="3" eb="4">
      <t>ナイ</t>
    </rPh>
    <rPh sb="4" eb="5">
      <t>ブ</t>
    </rPh>
    <rPh sb="5" eb="7">
      <t>タテグ</t>
    </rPh>
    <phoneticPr fontId="3"/>
  </si>
  <si>
    <r>
      <t>　　④内部建具4</t>
    </r>
    <r>
      <rPr>
        <sz val="8"/>
        <color indexed="8"/>
        <rFont val="ＭＳ Ｐゴシック"/>
        <family val="3"/>
        <charset val="128"/>
      </rPr>
      <t>（木製両開扉･親子開扉）</t>
    </r>
    <rPh sb="3" eb="4">
      <t>ナイ</t>
    </rPh>
    <rPh sb="4" eb="5">
      <t>ブ</t>
    </rPh>
    <rPh sb="5" eb="7">
      <t>タテグ</t>
    </rPh>
    <phoneticPr fontId="3"/>
  </si>
  <si>
    <r>
      <t>　　⑤内部建具5</t>
    </r>
    <r>
      <rPr>
        <sz val="8"/>
        <color indexed="8"/>
        <rFont val="ＭＳ Ｐゴシック"/>
        <family val="3"/>
        <charset val="128"/>
      </rPr>
      <t>（木製片開扉）</t>
    </r>
    <rPh sb="3" eb="4">
      <t>ナイ</t>
    </rPh>
    <rPh sb="4" eb="5">
      <t>ブ</t>
    </rPh>
    <rPh sb="5" eb="7">
      <t>タテグ</t>
    </rPh>
    <phoneticPr fontId="3"/>
  </si>
  <si>
    <r>
      <t>　　⑥内部建具6</t>
    </r>
    <r>
      <rPr>
        <sz val="8"/>
        <color indexed="8"/>
        <rFont val="ＭＳ Ｐゴシック"/>
        <family val="3"/>
        <charset val="128"/>
      </rPr>
      <t>（SUS製両開扉･親子開扉）</t>
    </r>
    <rPh sb="3" eb="4">
      <t>ナイ</t>
    </rPh>
    <rPh sb="4" eb="5">
      <t>ブ</t>
    </rPh>
    <rPh sb="5" eb="7">
      <t>タテグ</t>
    </rPh>
    <phoneticPr fontId="3"/>
  </si>
  <si>
    <r>
      <t>　　⑦内部建具7</t>
    </r>
    <r>
      <rPr>
        <sz val="8"/>
        <color indexed="8"/>
        <rFont val="ＭＳ Ｐゴシック"/>
        <family val="3"/>
        <charset val="128"/>
      </rPr>
      <t>（SUS製片開扉）</t>
    </r>
    <rPh sb="3" eb="4">
      <t>ナイ</t>
    </rPh>
    <rPh sb="4" eb="5">
      <t>ブ</t>
    </rPh>
    <rPh sb="5" eb="7">
      <t>タテグ</t>
    </rPh>
    <phoneticPr fontId="3"/>
  </si>
  <si>
    <r>
      <t>⑧内部建具8</t>
    </r>
    <r>
      <rPr>
        <sz val="8"/>
        <color indexed="8"/>
        <rFont val="ＭＳ Ｐゴシック"/>
        <family val="3"/>
        <charset val="128"/>
      </rPr>
      <t>（ｶﾞﾗｽﾌﾞﾛｯｸ）</t>
    </r>
    <rPh sb="1" eb="2">
      <t>ナイ</t>
    </rPh>
    <rPh sb="2" eb="3">
      <t>ブ</t>
    </rPh>
    <rPh sb="3" eb="5">
      <t>タテグ</t>
    </rPh>
    <phoneticPr fontId="3"/>
  </si>
  <si>
    <r>
      <t>　　①天井1</t>
    </r>
    <r>
      <rPr>
        <sz val="8"/>
        <color indexed="8"/>
        <rFont val="ＭＳ Ｐゴシック"/>
        <family val="3"/>
        <charset val="128"/>
      </rPr>
      <t>(岩綿吸音板）</t>
    </r>
    <rPh sb="3" eb="5">
      <t>テンジョウ</t>
    </rPh>
    <phoneticPr fontId="3"/>
  </si>
  <si>
    <r>
      <t>　　②天井2</t>
    </r>
    <r>
      <rPr>
        <sz val="8"/>
        <color indexed="8"/>
        <rFont val="ＭＳ Ｐゴシック"/>
        <family val="3"/>
        <charset val="128"/>
      </rPr>
      <t>（化粧石膏ボード）</t>
    </r>
    <rPh sb="3" eb="5">
      <t>テンジョウ</t>
    </rPh>
    <phoneticPr fontId="3"/>
  </si>
  <si>
    <r>
      <t>　　③天井3</t>
    </r>
    <r>
      <rPr>
        <sz val="8"/>
        <color indexed="8"/>
        <rFont val="ＭＳ Ｐゴシック"/>
        <family val="3"/>
        <charset val="128"/>
      </rPr>
      <t>（クロス）</t>
    </r>
    <rPh sb="3" eb="5">
      <t>テンジョウ</t>
    </rPh>
    <phoneticPr fontId="3"/>
  </si>
  <si>
    <r>
      <t>④天井4</t>
    </r>
    <r>
      <rPr>
        <sz val="8"/>
        <color indexed="8"/>
        <rFont val="ＭＳ Ｐゴシック"/>
        <family val="3"/>
        <charset val="128"/>
      </rPr>
      <t>（ｸﾞﾗｽｳｰﾙﾎﾞｰﾄﾞ）</t>
    </r>
    <rPh sb="1" eb="3">
      <t>テンジョウ</t>
    </rPh>
    <phoneticPr fontId="3"/>
  </si>
  <si>
    <r>
      <t>⑤内壁1</t>
    </r>
    <r>
      <rPr>
        <sz val="8"/>
        <color indexed="8"/>
        <rFont val="ＭＳ Ｐゴシック"/>
        <family val="3"/>
        <charset val="128"/>
      </rPr>
      <t>（塗装）</t>
    </r>
    <rPh sb="1" eb="2">
      <t>ウチ</t>
    </rPh>
    <rPh sb="2" eb="3">
      <t>カベ</t>
    </rPh>
    <rPh sb="5" eb="7">
      <t>トソウ</t>
    </rPh>
    <phoneticPr fontId="3"/>
  </si>
  <si>
    <r>
      <t>⑥内壁2</t>
    </r>
    <r>
      <rPr>
        <sz val="8"/>
        <color indexed="8"/>
        <rFont val="ＭＳ Ｐゴシック"/>
        <family val="3"/>
        <charset val="128"/>
      </rPr>
      <t>（ｸﾛｽ）</t>
    </r>
    <rPh sb="1" eb="2">
      <t>ウチ</t>
    </rPh>
    <rPh sb="2" eb="3">
      <t>カベ</t>
    </rPh>
    <phoneticPr fontId="3"/>
  </si>
  <si>
    <r>
      <t>　　⑦床1</t>
    </r>
    <r>
      <rPr>
        <sz val="8"/>
        <color indexed="8"/>
        <rFont val="ＭＳ Ｐゴシック"/>
        <family val="3"/>
        <charset val="128"/>
      </rPr>
      <t>（ﾋﾞﾆﾙ床ﾀｲﾙ）</t>
    </r>
    <rPh sb="3" eb="4">
      <t>ユカ</t>
    </rPh>
    <phoneticPr fontId="3"/>
  </si>
  <si>
    <r>
      <t>　　⑧床2</t>
    </r>
    <r>
      <rPr>
        <sz val="8"/>
        <color indexed="8"/>
        <rFont val="ＭＳ Ｐゴシック"/>
        <family val="3"/>
        <charset val="128"/>
      </rPr>
      <t>（磁器質ﾀｲﾙ）</t>
    </r>
    <rPh sb="3" eb="4">
      <t>ユカ</t>
    </rPh>
    <phoneticPr fontId="3"/>
  </si>
  <si>
    <r>
      <t>　　⑨床3</t>
    </r>
    <r>
      <rPr>
        <sz val="8"/>
        <color indexed="8"/>
        <rFont val="ＭＳ Ｐゴシック"/>
        <family val="3"/>
        <charset val="128"/>
      </rPr>
      <t>（ｶｰﾍﾟｯﾄ）</t>
    </r>
    <rPh sb="3" eb="4">
      <t>ユカ</t>
    </rPh>
    <phoneticPr fontId="3"/>
  </si>
  <si>
    <r>
      <t>⑩床4</t>
    </r>
    <r>
      <rPr>
        <sz val="8"/>
        <color indexed="8"/>
        <rFont val="ＭＳ Ｐゴシック"/>
        <family val="3"/>
        <charset val="128"/>
      </rPr>
      <t>（視覚障害者用ﾀｲﾙ）</t>
    </r>
    <rPh sb="1" eb="2">
      <t>ユカ</t>
    </rPh>
    <rPh sb="4" eb="6">
      <t>シカク</t>
    </rPh>
    <rPh sb="6" eb="8">
      <t>ショウガイ</t>
    </rPh>
    <rPh sb="8" eb="9">
      <t>シャ</t>
    </rPh>
    <rPh sb="9" eb="10">
      <t>ヨウ</t>
    </rPh>
    <phoneticPr fontId="3"/>
  </si>
  <si>
    <r>
      <t>①舗装</t>
    </r>
    <r>
      <rPr>
        <sz val="8"/>
        <color indexed="8"/>
        <rFont val="ＭＳ Ｐゴシック"/>
        <family val="3"/>
        <charset val="128"/>
      </rPr>
      <t>（ﾀｲﾙ）</t>
    </r>
    <rPh sb="1" eb="3">
      <t>ホソウ</t>
    </rPh>
    <phoneticPr fontId="3"/>
  </si>
  <si>
    <t>　　⑦床1（ﾋﾞﾆﾙ床ﾀｲﾙ）</t>
    <rPh sb="3" eb="4">
      <t>ユカ</t>
    </rPh>
    <rPh sb="10" eb="11">
      <t>ユカ</t>
    </rPh>
    <phoneticPr fontId="3"/>
  </si>
  <si>
    <t>　　⑧床2（磁器質ﾀｲﾙ）</t>
    <rPh sb="3" eb="4">
      <t>ユカ</t>
    </rPh>
    <rPh sb="6" eb="8">
      <t>ジキ</t>
    </rPh>
    <rPh sb="8" eb="9">
      <t>シツ</t>
    </rPh>
    <phoneticPr fontId="3"/>
  </si>
  <si>
    <t>　　⑩床4（視覚障害者用ﾀｲﾙ）</t>
    <rPh sb="3" eb="4">
      <t>ユカ</t>
    </rPh>
    <rPh sb="6" eb="8">
      <t>シカク</t>
    </rPh>
    <rPh sb="8" eb="10">
      <t>ショウガイ</t>
    </rPh>
    <rPh sb="10" eb="11">
      <t>シャ</t>
    </rPh>
    <rPh sb="11" eb="12">
      <t>ヨウ</t>
    </rPh>
    <phoneticPr fontId="3"/>
  </si>
  <si>
    <r>
      <t>⑥笠木</t>
    </r>
    <r>
      <rPr>
        <sz val="9"/>
        <color indexed="8"/>
        <rFont val="ＭＳ Ｐゴシック"/>
        <family val="3"/>
        <charset val="128"/>
      </rPr>
      <t>（アルミ製）</t>
    </r>
    <rPh sb="1" eb="3">
      <t>カサギ</t>
    </rPh>
    <rPh sb="7" eb="8">
      <t>セイ</t>
    </rPh>
    <phoneticPr fontId="3"/>
  </si>
  <si>
    <r>
      <t>　　③外部建具3</t>
    </r>
    <r>
      <rPr>
        <sz val="8"/>
        <color indexed="8"/>
        <rFont val="ＭＳ Ｐゴシック"/>
        <family val="3"/>
        <charset val="128"/>
      </rPr>
      <t>（金属製両開扉･親子開扉）</t>
    </r>
    <rPh sb="3" eb="5">
      <t>ガイブ</t>
    </rPh>
    <rPh sb="5" eb="7">
      <t>タテグ</t>
    </rPh>
    <rPh sb="9" eb="11">
      <t>キンゾク</t>
    </rPh>
    <rPh sb="11" eb="12">
      <t>セイ</t>
    </rPh>
    <rPh sb="12" eb="13">
      <t>リョウ</t>
    </rPh>
    <rPh sb="13" eb="14">
      <t>ヒラ</t>
    </rPh>
    <rPh sb="14" eb="15">
      <t>トビラ</t>
    </rPh>
    <rPh sb="16" eb="18">
      <t>オヤコ</t>
    </rPh>
    <rPh sb="18" eb="19">
      <t>カイ</t>
    </rPh>
    <rPh sb="19" eb="20">
      <t>トビラ</t>
    </rPh>
    <phoneticPr fontId="3"/>
  </si>
  <si>
    <r>
      <t>　　⑥外部建具6</t>
    </r>
    <r>
      <rPr>
        <sz val="8"/>
        <color indexed="8"/>
        <rFont val="ＭＳ Ｐゴシック"/>
        <family val="3"/>
        <charset val="128"/>
      </rPr>
      <t>（SUS製引分け自動扉）</t>
    </r>
    <rPh sb="3" eb="5">
      <t>ガイブ</t>
    </rPh>
    <rPh sb="5" eb="7">
      <t>タテグ</t>
    </rPh>
    <rPh sb="12" eb="13">
      <t>セイ</t>
    </rPh>
    <rPh sb="13" eb="15">
      <t>ヒキワ</t>
    </rPh>
    <rPh sb="16" eb="18">
      <t>ジドウ</t>
    </rPh>
    <rPh sb="18" eb="19">
      <t>トビラ</t>
    </rPh>
    <phoneticPr fontId="3"/>
  </si>
  <si>
    <r>
      <t>　　①外部建具1</t>
    </r>
    <r>
      <rPr>
        <sz val="9"/>
        <color indexed="8"/>
        <rFont val="ＭＳ Ｐゴシック"/>
        <family val="3"/>
        <charset val="128"/>
      </rPr>
      <t>（アルミ製特殊窓）</t>
    </r>
    <rPh sb="3" eb="5">
      <t>ガイブ</t>
    </rPh>
    <rPh sb="5" eb="7">
      <t>タテグ</t>
    </rPh>
    <rPh sb="12" eb="13">
      <t>セイ</t>
    </rPh>
    <rPh sb="13" eb="15">
      <t>トクシュ</t>
    </rPh>
    <rPh sb="15" eb="16">
      <t>マド</t>
    </rPh>
    <phoneticPr fontId="3"/>
  </si>
  <si>
    <r>
      <t>　　④外部建具4</t>
    </r>
    <r>
      <rPr>
        <sz val="9"/>
        <color indexed="8"/>
        <rFont val="ＭＳ Ｐゴシック"/>
        <family val="3"/>
        <charset val="128"/>
      </rPr>
      <t>（金属製片開扉）</t>
    </r>
    <rPh sb="3" eb="5">
      <t>ガイブ</t>
    </rPh>
    <rPh sb="5" eb="7">
      <t>タテグ</t>
    </rPh>
    <rPh sb="9" eb="11">
      <t>キンゾク</t>
    </rPh>
    <rPh sb="11" eb="12">
      <t>セイ</t>
    </rPh>
    <rPh sb="12" eb="13">
      <t>カタ</t>
    </rPh>
    <rPh sb="13" eb="14">
      <t>ヒラ</t>
    </rPh>
    <rPh sb="14" eb="15">
      <t>トビラ</t>
    </rPh>
    <phoneticPr fontId="3"/>
  </si>
  <si>
    <r>
      <t>　　⑤外部建具5</t>
    </r>
    <r>
      <rPr>
        <sz val="9"/>
        <color indexed="8"/>
        <rFont val="ＭＳ Ｐゴシック"/>
        <family val="3"/>
        <charset val="128"/>
      </rPr>
      <t>（鋼製ｼｬｯﾀｰ）</t>
    </r>
    <rPh sb="3" eb="5">
      <t>ガイブ</t>
    </rPh>
    <rPh sb="5" eb="7">
      <t>タテグ</t>
    </rPh>
    <rPh sb="9" eb="11">
      <t>コウセイ</t>
    </rPh>
    <phoneticPr fontId="3"/>
  </si>
  <si>
    <r>
      <t>　　⑦外部建具7</t>
    </r>
    <r>
      <rPr>
        <sz val="9"/>
        <color indexed="8"/>
        <rFont val="ＭＳ Ｐゴシック"/>
        <family val="3"/>
        <charset val="128"/>
      </rPr>
      <t>（ｶﾞﾗｽﾌﾞﾛｯｸ）</t>
    </r>
    <phoneticPr fontId="2"/>
  </si>
  <si>
    <r>
      <t>⑧鉄部塗装</t>
    </r>
    <r>
      <rPr>
        <sz val="9"/>
        <color indexed="8"/>
        <rFont val="ＭＳ Ｐゴシック"/>
        <family val="3"/>
        <charset val="128"/>
      </rPr>
      <t>（屋外部）</t>
    </r>
    <rPh sb="1" eb="2">
      <t>テツ</t>
    </rPh>
    <rPh sb="2" eb="3">
      <t>ブ</t>
    </rPh>
    <rPh sb="3" eb="5">
      <t>トソウ</t>
    </rPh>
    <rPh sb="6" eb="8">
      <t>オクガイ</t>
    </rPh>
    <rPh sb="8" eb="9">
      <t>ブ</t>
    </rPh>
    <phoneticPr fontId="3"/>
  </si>
  <si>
    <r>
      <t>　　①内部建具1</t>
    </r>
    <r>
      <rPr>
        <sz val="8"/>
        <color indexed="8"/>
        <rFont val="ＭＳ Ｐゴシック"/>
        <family val="3"/>
        <charset val="128"/>
      </rPr>
      <t>（金属製両開扉･親子開扉）</t>
    </r>
    <rPh sb="3" eb="5">
      <t>ナイブ</t>
    </rPh>
    <rPh sb="5" eb="7">
      <t>タテグ</t>
    </rPh>
    <rPh sb="9" eb="11">
      <t>キンゾク</t>
    </rPh>
    <phoneticPr fontId="3"/>
  </si>
  <si>
    <r>
      <t>　　②内部建具2</t>
    </r>
    <r>
      <rPr>
        <sz val="9"/>
        <color indexed="8"/>
        <rFont val="ＭＳ Ｐゴシック"/>
        <family val="3"/>
        <charset val="128"/>
      </rPr>
      <t>（金属製片開扉）</t>
    </r>
    <rPh sb="3" eb="5">
      <t>ナイブ</t>
    </rPh>
    <rPh sb="5" eb="7">
      <t>タテグ</t>
    </rPh>
    <rPh sb="9" eb="11">
      <t>キンゾク</t>
    </rPh>
    <rPh sb="11" eb="12">
      <t>セイ</t>
    </rPh>
    <rPh sb="12" eb="13">
      <t>カタ</t>
    </rPh>
    <rPh sb="13" eb="14">
      <t>ヒラ</t>
    </rPh>
    <rPh sb="14" eb="15">
      <t>トビラ</t>
    </rPh>
    <phoneticPr fontId="3"/>
  </si>
  <si>
    <r>
      <t>　　③内部建具3</t>
    </r>
    <r>
      <rPr>
        <sz val="9"/>
        <color indexed="8"/>
        <rFont val="ＭＳ Ｐゴシック"/>
        <family val="3"/>
        <charset val="128"/>
      </rPr>
      <t>（防火防炎ｼｬｯﾀｰ）</t>
    </r>
    <rPh sb="3" eb="4">
      <t>ナイ</t>
    </rPh>
    <rPh sb="4" eb="5">
      <t>ブ</t>
    </rPh>
    <rPh sb="5" eb="7">
      <t>タテグ</t>
    </rPh>
    <rPh sb="9" eb="11">
      <t>ボウカ</t>
    </rPh>
    <rPh sb="11" eb="13">
      <t>ボウエン</t>
    </rPh>
    <phoneticPr fontId="3"/>
  </si>
  <si>
    <r>
      <t>　　④内部建具4</t>
    </r>
    <r>
      <rPr>
        <sz val="8"/>
        <color indexed="8"/>
        <rFont val="ＭＳ Ｐゴシック"/>
        <family val="3"/>
        <charset val="128"/>
      </rPr>
      <t>（木製両開扉･親子開扉）</t>
    </r>
    <rPh sb="3" eb="5">
      <t>ナイブ</t>
    </rPh>
    <rPh sb="5" eb="7">
      <t>タテグ</t>
    </rPh>
    <rPh sb="9" eb="10">
      <t>モク</t>
    </rPh>
    <phoneticPr fontId="3"/>
  </si>
  <si>
    <r>
      <t>　　⑤内部建具5</t>
    </r>
    <r>
      <rPr>
        <sz val="9"/>
        <color indexed="8"/>
        <rFont val="ＭＳ Ｐゴシック"/>
        <family val="3"/>
        <charset val="128"/>
      </rPr>
      <t>（木製片開扉）</t>
    </r>
    <rPh sb="3" eb="5">
      <t>ナイブ</t>
    </rPh>
    <rPh sb="5" eb="7">
      <t>タテグ</t>
    </rPh>
    <rPh sb="9" eb="10">
      <t>モク</t>
    </rPh>
    <rPh sb="10" eb="11">
      <t>セイ</t>
    </rPh>
    <rPh sb="11" eb="12">
      <t>カタ</t>
    </rPh>
    <rPh sb="12" eb="13">
      <t>ヒラ</t>
    </rPh>
    <rPh sb="13" eb="14">
      <t>トビラ</t>
    </rPh>
    <phoneticPr fontId="3"/>
  </si>
  <si>
    <r>
      <t>　　⑥内部建具6</t>
    </r>
    <r>
      <rPr>
        <sz val="8"/>
        <color indexed="8"/>
        <rFont val="ＭＳ Ｐゴシック"/>
        <family val="3"/>
        <charset val="128"/>
      </rPr>
      <t>（SUS製両開扉･親子開扉）</t>
    </r>
    <rPh sb="3" eb="5">
      <t>ナイブ</t>
    </rPh>
    <rPh sb="5" eb="7">
      <t>タテグ</t>
    </rPh>
    <phoneticPr fontId="3"/>
  </si>
  <si>
    <r>
      <t>　　⑦内部建具7</t>
    </r>
    <r>
      <rPr>
        <sz val="9"/>
        <color indexed="8"/>
        <rFont val="ＭＳ Ｐゴシック"/>
        <family val="3"/>
        <charset val="128"/>
      </rPr>
      <t>（SUS製片開扉）</t>
    </r>
    <rPh sb="3" eb="5">
      <t>ナイブ</t>
    </rPh>
    <rPh sb="5" eb="7">
      <t>タテグ</t>
    </rPh>
    <rPh sb="12" eb="13">
      <t>セイ</t>
    </rPh>
    <rPh sb="13" eb="14">
      <t>カタ</t>
    </rPh>
    <rPh sb="14" eb="15">
      <t>ヒラ</t>
    </rPh>
    <rPh sb="15" eb="16">
      <t>トビラ</t>
    </rPh>
    <phoneticPr fontId="3"/>
  </si>
  <si>
    <r>
      <t>　　⑧内部建具8</t>
    </r>
    <r>
      <rPr>
        <sz val="9"/>
        <color indexed="8"/>
        <rFont val="ＭＳ Ｐゴシック"/>
        <family val="3"/>
        <charset val="128"/>
      </rPr>
      <t>（ｶﾞﾗｽﾌﾞﾛｯｸ）</t>
    </r>
    <rPh sb="3" eb="4">
      <t>ナイ</t>
    </rPh>
    <phoneticPr fontId="2"/>
  </si>
  <si>
    <r>
      <t>　　①天井</t>
    </r>
    <r>
      <rPr>
        <sz val="9"/>
        <color indexed="8"/>
        <rFont val="ＭＳ Ｐゴシック"/>
        <family val="3"/>
        <charset val="128"/>
      </rPr>
      <t>1(岩綿吸音板）</t>
    </r>
    <rPh sb="3" eb="5">
      <t>テンジョウ</t>
    </rPh>
    <rPh sb="7" eb="8">
      <t>ガン</t>
    </rPh>
    <rPh sb="8" eb="9">
      <t>メン</t>
    </rPh>
    <rPh sb="9" eb="11">
      <t>キュウオン</t>
    </rPh>
    <rPh sb="11" eb="12">
      <t>バン</t>
    </rPh>
    <phoneticPr fontId="3"/>
  </si>
  <si>
    <r>
      <t>　　②天井2</t>
    </r>
    <r>
      <rPr>
        <sz val="9"/>
        <color indexed="8"/>
        <rFont val="ＭＳ Ｐゴシック"/>
        <family val="3"/>
        <charset val="128"/>
      </rPr>
      <t>（化粧石膏ボード）</t>
    </r>
    <rPh sb="3" eb="5">
      <t>テンジョウ</t>
    </rPh>
    <rPh sb="7" eb="9">
      <t>ケショウ</t>
    </rPh>
    <rPh sb="9" eb="11">
      <t>セッコウ</t>
    </rPh>
    <phoneticPr fontId="2"/>
  </si>
  <si>
    <r>
      <t>　　③天井3</t>
    </r>
    <r>
      <rPr>
        <sz val="9"/>
        <color indexed="8"/>
        <rFont val="ＭＳ Ｐゴシック"/>
        <family val="3"/>
        <charset val="128"/>
      </rPr>
      <t>（クロス）</t>
    </r>
    <rPh sb="3" eb="5">
      <t>テンジョウ</t>
    </rPh>
    <phoneticPr fontId="2"/>
  </si>
  <si>
    <r>
      <t>　　④天井4</t>
    </r>
    <r>
      <rPr>
        <sz val="9"/>
        <color indexed="8"/>
        <rFont val="ＭＳ Ｐゴシック"/>
        <family val="3"/>
        <charset val="128"/>
      </rPr>
      <t>（ｸﾞﾗｽｳｰﾙﾎﾞｰﾄﾞ）</t>
    </r>
    <phoneticPr fontId="2"/>
  </si>
  <si>
    <r>
      <t>⑤内壁1</t>
    </r>
    <r>
      <rPr>
        <sz val="9"/>
        <color indexed="8"/>
        <rFont val="ＭＳ Ｐゴシック"/>
        <family val="3"/>
        <charset val="128"/>
      </rPr>
      <t>（塗装）</t>
    </r>
    <rPh sb="1" eb="2">
      <t>ナイ</t>
    </rPh>
    <rPh sb="2" eb="3">
      <t>カベ</t>
    </rPh>
    <rPh sb="5" eb="7">
      <t>トソウ</t>
    </rPh>
    <phoneticPr fontId="3"/>
  </si>
  <si>
    <r>
      <t>⑥内壁2</t>
    </r>
    <r>
      <rPr>
        <sz val="9"/>
        <color indexed="8"/>
        <rFont val="ＭＳ Ｐゴシック"/>
        <family val="3"/>
        <charset val="128"/>
      </rPr>
      <t>（クロス）</t>
    </r>
    <rPh sb="1" eb="2">
      <t>ナイ</t>
    </rPh>
    <rPh sb="2" eb="3">
      <t>カベ</t>
    </rPh>
    <phoneticPr fontId="3"/>
  </si>
  <si>
    <r>
      <t>　　⑦床1</t>
    </r>
    <r>
      <rPr>
        <sz val="9"/>
        <color indexed="8"/>
        <rFont val="ＭＳ Ｐゴシック"/>
        <family val="3"/>
        <charset val="128"/>
      </rPr>
      <t>（ﾋﾞﾆﾙ床ﾀｲﾙ）</t>
    </r>
    <rPh sb="3" eb="4">
      <t>ユカ</t>
    </rPh>
    <rPh sb="10" eb="11">
      <t>ユカ</t>
    </rPh>
    <phoneticPr fontId="3"/>
  </si>
  <si>
    <r>
      <t>　　⑧床2</t>
    </r>
    <r>
      <rPr>
        <sz val="9"/>
        <color indexed="8"/>
        <rFont val="ＭＳ Ｐゴシック"/>
        <family val="3"/>
        <charset val="128"/>
      </rPr>
      <t>（磁器質ﾀｲﾙ）</t>
    </r>
    <rPh sb="3" eb="4">
      <t>ユカ</t>
    </rPh>
    <rPh sb="6" eb="8">
      <t>ジキ</t>
    </rPh>
    <rPh sb="8" eb="9">
      <t>シツ</t>
    </rPh>
    <phoneticPr fontId="3"/>
  </si>
  <si>
    <r>
      <t>　　⑨床3</t>
    </r>
    <r>
      <rPr>
        <sz val="9"/>
        <color indexed="8"/>
        <rFont val="ＭＳ Ｐゴシック"/>
        <family val="3"/>
        <charset val="128"/>
      </rPr>
      <t>（ｶｰﾍﾟｯﾄ）</t>
    </r>
    <rPh sb="3" eb="4">
      <t>ユカ</t>
    </rPh>
    <phoneticPr fontId="3"/>
  </si>
  <si>
    <r>
      <t>⑩床4</t>
    </r>
    <r>
      <rPr>
        <sz val="9"/>
        <color indexed="8"/>
        <rFont val="ＭＳ Ｐゴシック"/>
        <family val="3"/>
        <charset val="128"/>
      </rPr>
      <t>（視覚障害者用ﾀｲﾙ）</t>
    </r>
    <rPh sb="1" eb="2">
      <t>ユカ</t>
    </rPh>
    <rPh sb="4" eb="6">
      <t>シカク</t>
    </rPh>
    <rPh sb="6" eb="8">
      <t>ショウガイ</t>
    </rPh>
    <rPh sb="8" eb="9">
      <t>シャ</t>
    </rPh>
    <rPh sb="9" eb="10">
      <t>ヨウ</t>
    </rPh>
    <phoneticPr fontId="3"/>
  </si>
  <si>
    <r>
      <t>①舗装</t>
    </r>
    <r>
      <rPr>
        <sz val="9"/>
        <color indexed="8"/>
        <rFont val="ＭＳ Ｐゴシック"/>
        <family val="3"/>
        <charset val="128"/>
      </rPr>
      <t>（ﾀｲﾙ）</t>
    </r>
    <rPh sb="1" eb="3">
      <t>ホソウ</t>
    </rPh>
    <phoneticPr fontId="3"/>
  </si>
  <si>
    <t>型枠足場</t>
    <rPh sb="0" eb="2">
      <t>カタワク</t>
    </rPh>
    <rPh sb="2" eb="4">
      <t>アシバ</t>
    </rPh>
    <phoneticPr fontId="2"/>
  </si>
  <si>
    <t>※数量計算書より</t>
    <rPh sb="1" eb="3">
      <t>スウリョウ</t>
    </rPh>
    <rPh sb="3" eb="5">
      <t>ケイサン</t>
    </rPh>
    <rPh sb="5" eb="6">
      <t>ショ</t>
    </rPh>
    <phoneticPr fontId="2"/>
  </si>
  <si>
    <t>82＋2850＝2932　（内部+外部）</t>
    <rPh sb="14" eb="16">
      <t>ナイブ</t>
    </rPh>
    <rPh sb="17" eb="19">
      <t>ガイブ</t>
    </rPh>
    <phoneticPr fontId="2"/>
  </si>
  <si>
    <t>4-4.改修工事　概算数量集計表</t>
    <rPh sb="4" eb="6">
      <t>カイシュウ</t>
    </rPh>
    <rPh sb="6" eb="8">
      <t>コウジ</t>
    </rPh>
    <rPh sb="9" eb="11">
      <t>ガイサン</t>
    </rPh>
    <rPh sb="11" eb="13">
      <t>スウリョウ</t>
    </rPh>
    <rPh sb="13" eb="15">
      <t>シュウケイ</t>
    </rPh>
    <rPh sb="15" eb="16">
      <t>ヒョウ</t>
    </rPh>
    <phoneticPr fontId="3"/>
  </si>
  <si>
    <t>4-3.推定改修工事費内訳書</t>
    <rPh sb="4" eb="6">
      <t>スイテイ</t>
    </rPh>
    <rPh sb="6" eb="8">
      <t>カイシュウ</t>
    </rPh>
    <rPh sb="8" eb="10">
      <t>コウジ</t>
    </rPh>
    <rPh sb="10" eb="11">
      <t>ヒ</t>
    </rPh>
    <rPh sb="11" eb="13">
      <t>ウチワケ</t>
    </rPh>
    <rPh sb="13" eb="14">
      <t>ショ</t>
    </rPh>
    <phoneticPr fontId="3"/>
  </si>
  <si>
    <t>4-2.長期改修計画表　（建築　（小項目）別、年度別）</t>
    <rPh sb="6" eb="8">
      <t>カイシュウ</t>
    </rPh>
    <rPh sb="10" eb="11">
      <t>ヒョウ</t>
    </rPh>
    <rPh sb="13" eb="15">
      <t>ケンチク</t>
    </rPh>
    <rPh sb="17" eb="20">
      <t>ショウコウモク</t>
    </rPh>
    <rPh sb="21" eb="22">
      <t>ベツ</t>
    </rPh>
    <rPh sb="23" eb="25">
      <t>ネンド</t>
    </rPh>
    <rPh sb="25" eb="26">
      <t>ベツ</t>
    </rPh>
    <phoneticPr fontId="3"/>
  </si>
  <si>
    <t>4-1.長期改修計画総括表</t>
    <rPh sb="6" eb="8">
      <t>カイシュウ</t>
    </rPh>
    <rPh sb="10" eb="12">
      <t>ソウカツ</t>
    </rPh>
    <rPh sb="12" eb="13">
      <t>ヒョウ</t>
    </rPh>
    <phoneticPr fontId="3"/>
  </si>
  <si>
    <t>内、先行更新部　10㎡</t>
    <rPh sb="0" eb="1">
      <t>ウチ</t>
    </rPh>
    <rPh sb="2" eb="4">
      <t>センコウ</t>
    </rPh>
    <rPh sb="4" eb="6">
      <t>コウシン</t>
    </rPh>
    <rPh sb="6" eb="7">
      <t>ブ</t>
    </rPh>
    <phoneticPr fontId="2"/>
  </si>
  <si>
    <t>内、先行更新部　1箇所</t>
    <rPh sb="0" eb="1">
      <t>ウチ</t>
    </rPh>
    <rPh sb="2" eb="4">
      <t>センコウ</t>
    </rPh>
    <rPh sb="4" eb="6">
      <t>コウシン</t>
    </rPh>
    <rPh sb="6" eb="7">
      <t>ブ</t>
    </rPh>
    <rPh sb="9" eb="11">
      <t>カショ</t>
    </rPh>
    <phoneticPr fontId="2"/>
  </si>
  <si>
    <t>※数量根拠図より</t>
    <rPh sb="1" eb="3">
      <t>スウリョウ</t>
    </rPh>
    <rPh sb="3" eb="5">
      <t>コンキョ</t>
    </rPh>
    <rPh sb="5" eb="6">
      <t>ズ</t>
    </rPh>
    <phoneticPr fontId="2"/>
  </si>
  <si>
    <t>先行更新：1箇所</t>
    <rPh sb="0" eb="2">
      <t>センコウ</t>
    </rPh>
    <rPh sb="2" eb="4">
      <t>コウシン</t>
    </rPh>
    <rPh sb="6" eb="8">
      <t>カショ</t>
    </rPh>
    <phoneticPr fontId="2"/>
  </si>
  <si>
    <t>先行更新：10㎡</t>
    <rPh sb="0" eb="2">
      <t>センコウ</t>
    </rPh>
    <rPh sb="2" eb="4">
      <t>コウシン</t>
    </rPh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</si>
  <si>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40</t>
    </r>
    <phoneticPr fontId="2"/>
  </si>
  <si>
    <t>←※屋上機械室先行工事</t>
    <rPh sb="2" eb="4">
      <t>オクジョウ</t>
    </rPh>
    <rPh sb="4" eb="7">
      <t>キカイシツ</t>
    </rPh>
    <rPh sb="7" eb="9">
      <t>センコウ</t>
    </rPh>
    <rPh sb="9" eb="11">
      <t>コウジ</t>
    </rPh>
    <phoneticPr fontId="2"/>
  </si>
  <si>
    <t>諸経費（千円）</t>
    <rPh sb="0" eb="3">
      <t>ショケイヒ</t>
    </rPh>
    <rPh sb="4" eb="6">
      <t>センエン</t>
    </rPh>
    <phoneticPr fontId="2"/>
  </si>
  <si>
    <t>全体の25％を張替え</t>
    <rPh sb="0" eb="2">
      <t>ゼンタイ</t>
    </rPh>
    <rPh sb="7" eb="9">
      <t>ハリカ</t>
    </rPh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</si>
  <si>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✳</t>
    </r>
    <phoneticPr fontId="2"/>
  </si>
  <si>
    <r>
      <rPr>
        <sz val="9"/>
        <color rgb="FFFF0000"/>
        <rFont val="ＭＳ Ｐゴシック"/>
        <family val="3"/>
        <charset val="128"/>
      </rPr>
      <t>●</t>
    </r>
    <r>
      <rPr>
        <sz val="10"/>
        <color indexed="8"/>
        <rFont val="ＭＳ Ｐゴシック"/>
        <family val="3"/>
        <charset val="128"/>
      </rPr>
      <t>10</t>
    </r>
    <phoneticPr fontId="2"/>
  </si>
  <si>
    <t>工事項目</t>
    <rPh sb="0" eb="2">
      <t>コウジ</t>
    </rPh>
    <rPh sb="2" eb="4">
      <t>コウモク</t>
    </rPh>
    <phoneticPr fontId="2"/>
  </si>
  <si>
    <t>１.仮設工事</t>
    <rPh sb="2" eb="4">
      <t>カセツ</t>
    </rPh>
    <rPh sb="4" eb="6">
      <t>コウジ</t>
    </rPh>
    <phoneticPr fontId="2"/>
  </si>
  <si>
    <t>２.屋根防水</t>
    <rPh sb="2" eb="4">
      <t>ヤネ</t>
    </rPh>
    <rPh sb="4" eb="6">
      <t>ボウスイ</t>
    </rPh>
    <phoneticPr fontId="2"/>
  </si>
  <si>
    <t>３.床防水</t>
    <rPh sb="2" eb="3">
      <t>ユカ</t>
    </rPh>
    <rPh sb="3" eb="5">
      <t>ボウスイ</t>
    </rPh>
    <phoneticPr fontId="2"/>
  </si>
  <si>
    <t>４.外壁仕上げ等</t>
    <rPh sb="2" eb="4">
      <t>ガイヘキ</t>
    </rPh>
    <rPh sb="4" eb="6">
      <t>シア</t>
    </rPh>
    <rPh sb="7" eb="8">
      <t>トウ</t>
    </rPh>
    <phoneticPr fontId="2"/>
  </si>
  <si>
    <t>5.外部建具・金物等</t>
    <rPh sb="2" eb="4">
      <t>ガイブ</t>
    </rPh>
    <rPh sb="4" eb="6">
      <t>タテグ</t>
    </rPh>
    <rPh sb="7" eb="9">
      <t>カナモノ</t>
    </rPh>
    <rPh sb="9" eb="10">
      <t>トウ</t>
    </rPh>
    <phoneticPr fontId="2"/>
  </si>
  <si>
    <t>6.内部建具・金物等</t>
    <rPh sb="2" eb="4">
      <t>ナイブ</t>
    </rPh>
    <rPh sb="4" eb="6">
      <t>タテグ</t>
    </rPh>
    <rPh sb="7" eb="10">
      <t>カナモノトウ</t>
    </rPh>
    <phoneticPr fontId="2"/>
  </si>
  <si>
    <t>7.内部仕上げ等</t>
    <rPh sb="2" eb="4">
      <t>ナイブ</t>
    </rPh>
    <rPh sb="4" eb="6">
      <t>シア</t>
    </rPh>
    <rPh sb="7" eb="8">
      <t>トウ</t>
    </rPh>
    <phoneticPr fontId="2"/>
  </si>
  <si>
    <t>8.外構等施設</t>
    <rPh sb="2" eb="3">
      <t>ガイ</t>
    </rPh>
    <rPh sb="3" eb="4">
      <t>コウ</t>
    </rPh>
    <rPh sb="4" eb="5">
      <t>トウ</t>
    </rPh>
    <rPh sb="5" eb="7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</si>
</sst>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4" fillId="0" borderId="1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1" xfId="0" applyNumberFormat="1" applyFont="1" applyBorder="1">
      <alignment vertical="center"/>
    </xf>
    <xf numFmtId="176" fontId="1" fillId="3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Border="1" applyAlignment="1">
      <alignment vertical="center" shrinkToFit="1"/>
    </xf>
    <xf numFmtId="176" fontId="6" fillId="0" borderId="1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horizontal="right" vertical="center" indent="1"/>
    </xf>
    <xf numFmtId="0" fontId="4" fillId="0" borderId="7" xfId="0" applyFont="1" applyBorder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 shrinkToFit="1"/>
    </xf>
    <xf numFmtId="0" fontId="1" fillId="2" borderId="2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3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4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4" borderId="1" xfId="0" applyFont="1" applyFill="1" applyBorder="1" applyProtection="1">
      <alignment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" fillId="4" borderId="2" xfId="0" applyFont="1" applyFill="1" applyBorder="1" applyProtection="1">
      <alignment vertical="center"/>
      <protection hidden="1"/>
    </xf>
    <xf numFmtId="0" fontId="1" fillId="4" borderId="5" xfId="0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Protection="1">
      <alignment vertical="center"/>
      <protection hidden="1"/>
    </xf>
    <xf numFmtId="0" fontId="1" fillId="4" borderId="6" xfId="0" applyFont="1" applyFill="1" applyBorder="1" applyAlignment="1" applyProtection="1">
      <alignment horizontal="right" vertical="center"/>
      <protection locked="0"/>
    </xf>
    <xf numFmtId="0" fontId="1" fillId="4" borderId="6" xfId="0" applyFont="1" applyFill="1" applyBorder="1" applyProtection="1">
      <alignment vertical="center"/>
      <protection hidden="1"/>
    </xf>
    <xf numFmtId="0" fontId="1" fillId="4" borderId="3" xfId="0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Protection="1">
      <alignment vertical="center"/>
      <protection hidden="1"/>
    </xf>
    <xf numFmtId="0" fontId="1" fillId="4" borderId="13" xfId="0" applyFont="1" applyFill="1" applyBorder="1" applyProtection="1">
      <alignment vertical="center"/>
      <protection hidden="1"/>
    </xf>
    <xf numFmtId="0" fontId="1" fillId="4" borderId="1" xfId="0" applyFont="1" applyFill="1" applyBorder="1" applyAlignment="1" applyProtection="1">
      <alignment horizontal="right" vertical="center"/>
      <protection locked="0"/>
    </xf>
    <xf numFmtId="0" fontId="1" fillId="4" borderId="12" xfId="0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Protection="1">
      <alignment vertical="center"/>
      <protection hidden="1"/>
    </xf>
    <xf numFmtId="0" fontId="1" fillId="5" borderId="1" xfId="0" applyFont="1" applyFill="1" applyBorder="1">
      <alignment vertical="center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Protection="1">
      <alignment vertical="center"/>
      <protection locked="0"/>
    </xf>
    <xf numFmtId="0" fontId="1" fillId="2" borderId="17" xfId="0" applyFont="1" applyFill="1" applyBorder="1" applyAlignment="1">
      <alignment vertical="center" shrinkToFit="1"/>
    </xf>
    <xf numFmtId="0" fontId="1" fillId="2" borderId="18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Protection="1">
      <alignment vertical="center"/>
      <protection locked="0"/>
    </xf>
    <xf numFmtId="0" fontId="1" fillId="2" borderId="6" xfId="0" applyFont="1" applyFill="1" applyBorder="1" applyProtection="1">
      <alignment vertical="center"/>
      <protection locked="0"/>
    </xf>
    <xf numFmtId="0" fontId="1" fillId="2" borderId="3" xfId="0" applyFont="1" applyFill="1" applyBorder="1" applyProtection="1">
      <alignment vertical="center"/>
      <protection locked="0"/>
    </xf>
    <xf numFmtId="0" fontId="1" fillId="2" borderId="12" xfId="0" applyFont="1" applyFill="1" applyBorder="1" applyProtection="1">
      <alignment vertical="center"/>
      <protection locked="0"/>
    </xf>
    <xf numFmtId="0" fontId="1" fillId="2" borderId="4" xfId="0" applyFont="1" applyFill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1" fillId="4" borderId="1" xfId="0" applyFont="1" applyFill="1" applyBorder="1" applyAlignment="1">
      <alignment vertical="center"/>
    </xf>
    <xf numFmtId="176" fontId="1" fillId="0" borderId="1" xfId="0" applyNumberFormat="1" applyFont="1" applyFill="1" applyBorder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0" xfId="0" applyFont="1" applyBorder="1" applyAlignment="1">
      <alignment horizontal="right" vertical="center" indent="1"/>
    </xf>
    <xf numFmtId="0" fontId="1" fillId="0" borderId="20" xfId="0" applyFont="1" applyFill="1" applyBorder="1" applyProtection="1">
      <alignment vertical="center"/>
      <protection hidden="1"/>
    </xf>
    <xf numFmtId="0" fontId="1" fillId="2" borderId="20" xfId="0" applyFont="1" applyFill="1" applyBorder="1" applyProtection="1">
      <alignment vertical="center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1" fillId="0" borderId="6" xfId="0" applyFont="1" applyBorder="1" applyAlignment="1">
      <alignment horizontal="left" vertical="center" indent="1"/>
    </xf>
    <xf numFmtId="0" fontId="4" fillId="0" borderId="6" xfId="0" applyFont="1" applyBorder="1" applyProtection="1">
      <alignment vertical="center"/>
      <protection locked="0"/>
    </xf>
    <xf numFmtId="0" fontId="1" fillId="4" borderId="4" xfId="0" applyFont="1" applyFill="1" applyBorder="1" applyProtection="1">
      <alignment vertical="center"/>
      <protection hidden="1"/>
    </xf>
    <xf numFmtId="0" fontId="1" fillId="0" borderId="6" xfId="0" applyFont="1" applyBorder="1" applyAlignment="1">
      <alignment vertical="center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Protection="1">
      <alignment vertical="center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/>
    </xf>
    <xf numFmtId="0" fontId="1" fillId="4" borderId="12" xfId="0" applyFont="1" applyFill="1" applyBorder="1" applyProtection="1">
      <alignment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>
      <alignment vertical="center"/>
    </xf>
    <xf numFmtId="0" fontId="4" fillId="0" borderId="10" xfId="0" applyFont="1" applyBorder="1" applyProtection="1">
      <alignment vertical="center"/>
      <protection locked="0"/>
    </xf>
    <xf numFmtId="0" fontId="1" fillId="0" borderId="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76" fontId="1" fillId="2" borderId="1" xfId="0" applyNumberFormat="1" applyFont="1" applyFill="1" applyBorder="1" applyAlignment="1">
      <alignment vertical="center" shrinkToFit="1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7" xfId="0" applyNumberFormat="1" applyFont="1" applyFill="1" applyBorder="1" applyAlignment="1" applyProtection="1">
      <alignment vertical="center" shrinkToFit="1"/>
      <protection locked="0"/>
    </xf>
    <xf numFmtId="176" fontId="1" fillId="0" borderId="6" xfId="0" applyNumberFormat="1" applyFont="1" applyFill="1" applyBorder="1" applyAlignment="1" applyProtection="1">
      <alignment vertical="center" shrinkToFit="1"/>
      <protection locked="0"/>
    </xf>
    <xf numFmtId="176" fontId="1" fillId="0" borderId="3" xfId="0" applyNumberFormat="1" applyFont="1" applyFill="1" applyBorder="1" applyAlignment="1" applyProtection="1">
      <alignment vertical="center" shrinkToFit="1"/>
      <protection locked="0"/>
    </xf>
    <xf numFmtId="176" fontId="1" fillId="0" borderId="2" xfId="0" applyNumberFormat="1" applyFont="1" applyFill="1" applyBorder="1" applyAlignment="1" applyProtection="1">
      <alignment vertical="center" shrinkToFit="1"/>
      <protection locked="0"/>
    </xf>
    <xf numFmtId="176" fontId="1" fillId="0" borderId="6" xfId="0" applyNumberFormat="1" applyFont="1" applyFill="1" applyBorder="1" applyAlignment="1" applyProtection="1">
      <alignment vertical="center" wrapText="1" shrinkToFit="1"/>
      <protection locked="0"/>
    </xf>
    <xf numFmtId="176" fontId="1" fillId="0" borderId="4" xfId="0" applyNumberFormat="1" applyFont="1" applyFill="1" applyBorder="1" applyAlignment="1" applyProtection="1">
      <alignment vertical="center" shrinkToFit="1"/>
      <protection locked="0"/>
    </xf>
    <xf numFmtId="177" fontId="1" fillId="0" borderId="2" xfId="0" applyNumberFormat="1" applyFont="1" applyFill="1" applyBorder="1" applyAlignment="1" applyProtection="1">
      <alignment vertical="center" shrinkToFit="1"/>
      <protection locked="0"/>
    </xf>
    <xf numFmtId="177" fontId="1" fillId="0" borderId="6" xfId="0" applyNumberFormat="1" applyFont="1" applyFill="1" applyBorder="1" applyAlignment="1" applyProtection="1">
      <alignment vertical="center" shrinkToFit="1"/>
      <protection locked="0"/>
    </xf>
    <xf numFmtId="177" fontId="1" fillId="0" borderId="3" xfId="0" applyNumberFormat="1" applyFont="1" applyFill="1" applyBorder="1" applyAlignment="1" applyProtection="1">
      <alignment vertical="center" shrinkToFit="1"/>
      <protection locked="0"/>
    </xf>
    <xf numFmtId="177" fontId="1" fillId="2" borderId="7" xfId="0" applyNumberFormat="1" applyFont="1" applyFill="1" applyBorder="1" applyAlignment="1" applyProtection="1">
      <alignment vertical="center" shrinkToFit="1"/>
      <protection locked="0"/>
    </xf>
    <xf numFmtId="176" fontId="1" fillId="7" borderId="2" xfId="0" applyNumberFormat="1" applyFont="1" applyFill="1" applyBorder="1" applyAlignment="1" applyProtection="1">
      <alignment vertical="center" shrinkToFit="1"/>
      <protection locked="0"/>
    </xf>
    <xf numFmtId="176" fontId="1" fillId="2" borderId="2" xfId="0" applyNumberFormat="1" applyFont="1" applyFill="1" applyBorder="1" applyProtection="1">
      <alignment vertical="center"/>
      <protection locked="0"/>
    </xf>
    <xf numFmtId="176" fontId="1" fillId="0" borderId="5" xfId="0" applyNumberFormat="1" applyFont="1" applyFill="1" applyBorder="1" applyAlignment="1" applyProtection="1">
      <alignment vertical="center" shrinkToFit="1"/>
      <protection locked="0"/>
    </xf>
    <xf numFmtId="176" fontId="1" fillId="7" borderId="5" xfId="0" applyNumberFormat="1" applyFont="1" applyFill="1" applyBorder="1" applyAlignment="1" applyProtection="1">
      <alignment vertical="center" shrinkToFit="1"/>
      <protection locked="0"/>
    </xf>
    <xf numFmtId="176" fontId="1" fillId="0" borderId="1" xfId="0" applyNumberFormat="1" applyFont="1" applyFill="1" applyBorder="1" applyAlignment="1" applyProtection="1">
      <alignment vertical="center" shrinkToFit="1"/>
      <protection locked="0"/>
    </xf>
    <xf numFmtId="176" fontId="1" fillId="7" borderId="1" xfId="0" applyNumberFormat="1" applyFont="1" applyFill="1" applyBorder="1" applyAlignment="1" applyProtection="1">
      <alignment vertical="center" shrinkToFit="1"/>
      <protection locked="0"/>
    </xf>
    <xf numFmtId="176" fontId="1" fillId="7" borderId="3" xfId="0" applyNumberFormat="1" applyFont="1" applyFill="1" applyBorder="1" applyAlignment="1" applyProtection="1">
      <alignment vertical="center" shrinkToFit="1"/>
      <protection locked="0"/>
    </xf>
    <xf numFmtId="177" fontId="1" fillId="0" borderId="1" xfId="0" applyNumberFormat="1" applyFont="1" applyFill="1" applyBorder="1" applyAlignment="1" applyProtection="1">
      <alignment vertical="center" shrinkToFit="1"/>
      <protection locked="0"/>
    </xf>
    <xf numFmtId="177" fontId="1" fillId="7" borderId="1" xfId="0" applyNumberFormat="1" applyFont="1" applyFill="1" applyBorder="1" applyAlignment="1" applyProtection="1">
      <alignment vertical="center" shrinkToFit="1"/>
      <protection locked="0"/>
    </xf>
    <xf numFmtId="177" fontId="1" fillId="2" borderId="2" xfId="0" applyNumberFormat="1" applyFont="1" applyFill="1" applyBorder="1" applyAlignment="1" applyProtection="1">
      <alignment vertical="center" shrinkToFit="1"/>
      <protection locked="0"/>
    </xf>
    <xf numFmtId="176" fontId="1" fillId="2" borderId="2" xfId="0" applyNumberFormat="1" applyFont="1" applyFill="1" applyBorder="1" applyAlignment="1" applyProtection="1">
      <alignment vertical="center" shrinkToFit="1"/>
      <protection locked="0"/>
    </xf>
    <xf numFmtId="176" fontId="1" fillId="7" borderId="6" xfId="0" applyNumberFormat="1" applyFont="1" applyFill="1" applyBorder="1" applyAlignment="1" applyProtection="1">
      <alignment vertical="center" shrinkToFit="1"/>
      <protection locked="0"/>
    </xf>
    <xf numFmtId="176" fontId="1" fillId="8" borderId="3" xfId="0" applyNumberFormat="1" applyFont="1" applyFill="1" applyBorder="1" applyAlignment="1" applyProtection="1">
      <alignment vertical="center" shrinkToFit="1"/>
      <protection locked="0"/>
    </xf>
    <xf numFmtId="176" fontId="1" fillId="0" borderId="12" xfId="0" applyNumberFormat="1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1" fillId="0" borderId="7" xfId="0" applyFont="1" applyBorder="1">
      <alignment vertical="center"/>
    </xf>
    <xf numFmtId="176" fontId="1" fillId="2" borderId="7" xfId="0" applyNumberFormat="1" applyFont="1" applyFill="1" applyBorder="1" applyAlignment="1">
      <alignment vertical="center" shrinkToFit="1"/>
    </xf>
    <xf numFmtId="0" fontId="4" fillId="0" borderId="7" xfId="0" applyFont="1" applyBorder="1">
      <alignment vertical="center"/>
    </xf>
    <xf numFmtId="0" fontId="1" fillId="0" borderId="20" xfId="0" applyFont="1" applyFill="1" applyBorder="1" applyAlignment="1">
      <alignment vertical="center" shrinkToFit="1"/>
    </xf>
    <xf numFmtId="176" fontId="1" fillId="0" borderId="20" xfId="0" applyNumberFormat="1" applyFont="1" applyFill="1" applyBorder="1" applyAlignment="1" applyProtection="1">
      <alignment vertical="center" shrinkToFit="1"/>
      <protection locked="0"/>
    </xf>
    <xf numFmtId="0" fontId="1" fillId="0" borderId="20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176" fontId="1" fillId="2" borderId="4" xfId="0" applyNumberFormat="1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>
      <alignment vertical="center"/>
    </xf>
    <xf numFmtId="0" fontId="1" fillId="4" borderId="6" xfId="0" applyFont="1" applyFill="1" applyBorder="1" applyAlignment="1" applyProtection="1">
      <alignment horizontal="center" vertical="center"/>
      <protection hidden="1"/>
    </xf>
    <xf numFmtId="176" fontId="1" fillId="2" borderId="5" xfId="0" applyNumberFormat="1" applyFont="1" applyFill="1" applyBorder="1" applyAlignment="1" applyProtection="1">
      <alignment vertical="center" shrinkToFit="1"/>
      <protection locked="0"/>
    </xf>
    <xf numFmtId="176" fontId="1" fillId="2" borderId="6" xfId="0" applyNumberFormat="1" applyFont="1" applyFill="1" applyBorder="1" applyAlignment="1" applyProtection="1">
      <alignment vertical="center" shrinkToFit="1"/>
      <protection locked="0"/>
    </xf>
    <xf numFmtId="176" fontId="1" fillId="2" borderId="12" xfId="0" applyNumberFormat="1" applyFont="1" applyFill="1" applyBorder="1" applyAlignment="1" applyProtection="1">
      <alignment vertical="center" shrinkToFit="1"/>
      <protection locked="0"/>
    </xf>
    <xf numFmtId="176" fontId="1" fillId="2" borderId="3" xfId="0" applyNumberFormat="1" applyFont="1" applyFill="1" applyBorder="1" applyAlignment="1" applyProtection="1">
      <alignment vertical="center" shrinkToFit="1"/>
      <protection locked="0"/>
    </xf>
    <xf numFmtId="177" fontId="1" fillId="2" borderId="4" xfId="0" applyNumberFormat="1" applyFont="1" applyFill="1" applyBorder="1" applyAlignment="1" applyProtection="1">
      <alignment vertical="center" shrinkToFit="1"/>
      <protection locked="0"/>
    </xf>
    <xf numFmtId="177" fontId="1" fillId="2" borderId="6" xfId="0" applyNumberFormat="1" applyFont="1" applyFill="1" applyBorder="1" applyAlignment="1" applyProtection="1">
      <alignment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9" fillId="4" borderId="13" xfId="0" applyFont="1" applyFill="1" applyBorder="1" applyAlignment="1" applyProtection="1">
      <alignment horizontal="right" vertical="center"/>
      <protection locked="0"/>
    </xf>
    <xf numFmtId="176" fontId="1" fillId="2" borderId="13" xfId="0" applyNumberFormat="1" applyFont="1" applyFill="1" applyBorder="1" applyAlignment="1" applyProtection="1">
      <alignment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25" xfId="0" applyFont="1" applyBorder="1" applyAlignment="1">
      <alignment horizontal="right" vertical="center" indent="1"/>
    </xf>
    <xf numFmtId="0" fontId="1" fillId="0" borderId="25" xfId="0" applyFont="1" applyBorder="1" applyAlignment="1">
      <alignment vertical="center" shrinkToFit="1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Protection="1">
      <alignment vertical="center"/>
      <protection hidden="1"/>
    </xf>
    <xf numFmtId="0" fontId="4" fillId="0" borderId="25" xfId="0" applyFont="1" applyBorder="1" applyProtection="1">
      <alignment vertical="center"/>
      <protection locked="0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locked="0"/>
    </xf>
    <xf numFmtId="176" fontId="1" fillId="0" borderId="25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top" textRotation="255"/>
    </xf>
    <xf numFmtId="0" fontId="1" fillId="9" borderId="1" xfId="0" applyFont="1" applyFill="1" applyBorder="1">
      <alignment vertical="center"/>
    </xf>
    <xf numFmtId="0" fontId="1" fillId="2" borderId="7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vertical="center" shrinkToFit="1"/>
    </xf>
    <xf numFmtId="0" fontId="1" fillId="2" borderId="7" xfId="0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6" borderId="1" xfId="0" applyFont="1" applyFill="1" applyBorder="1">
      <alignment vertical="center"/>
    </xf>
    <xf numFmtId="0" fontId="1" fillId="2" borderId="20" xfId="0" applyFont="1" applyFill="1" applyBorder="1" applyAlignment="1">
      <alignment horizontal="right" vertical="center" indent="1"/>
    </xf>
    <xf numFmtId="0" fontId="1" fillId="2" borderId="20" xfId="0" applyFont="1" applyFill="1" applyBorder="1" applyAlignment="1">
      <alignment vertical="center" shrinkToFit="1"/>
    </xf>
    <xf numFmtId="0" fontId="1" fillId="2" borderId="20" xfId="0" applyFont="1" applyFill="1" applyBorder="1" applyAlignment="1" applyProtection="1">
      <alignment horizontal="right" vertical="center"/>
      <protection locked="0"/>
    </xf>
    <xf numFmtId="0" fontId="1" fillId="2" borderId="20" xfId="0" applyFont="1" applyFill="1" applyBorder="1" applyProtection="1">
      <alignment vertical="center"/>
      <protection hidden="1"/>
    </xf>
    <xf numFmtId="0" fontId="1" fillId="0" borderId="25" xfId="0" applyFont="1" applyBorder="1" applyAlignment="1">
      <alignment vertical="top" textRotation="255"/>
    </xf>
    <xf numFmtId="0" fontId="1" fillId="0" borderId="25" xfId="0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vertical="center" shrinkToFit="1"/>
    </xf>
    <xf numFmtId="177" fontId="1" fillId="0" borderId="25" xfId="0" applyNumberFormat="1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177" fontId="1" fillId="10" borderId="6" xfId="0" applyNumberFormat="1" applyFont="1" applyFill="1" applyBorder="1" applyAlignment="1" applyProtection="1">
      <alignment vertical="center" shrinkToFit="1"/>
      <protection locked="0"/>
    </xf>
    <xf numFmtId="176" fontId="1" fillId="10" borderId="1" xfId="0" applyNumberFormat="1" applyFont="1" applyFill="1" applyBorder="1" applyAlignment="1" applyProtection="1">
      <alignment vertical="center" shrinkToFit="1"/>
      <protection locked="0"/>
    </xf>
    <xf numFmtId="176" fontId="1" fillId="10" borderId="2" xfId="0" applyNumberFormat="1" applyFont="1" applyFill="1" applyBorder="1" applyAlignment="1" applyProtection="1">
      <alignment vertical="center" shrinkToFit="1"/>
      <protection locked="0"/>
    </xf>
    <xf numFmtId="176" fontId="1" fillId="10" borderId="5" xfId="0" applyNumberFormat="1" applyFont="1" applyFill="1" applyBorder="1" applyAlignment="1" applyProtection="1">
      <alignment vertical="center" shrinkToFit="1"/>
      <protection locked="0"/>
    </xf>
    <xf numFmtId="176" fontId="1" fillId="10" borderId="3" xfId="0" applyNumberFormat="1" applyFont="1" applyFill="1" applyBorder="1" applyAlignment="1" applyProtection="1">
      <alignment vertical="center" shrinkToFit="1"/>
      <protection locked="0"/>
    </xf>
    <xf numFmtId="176" fontId="1" fillId="10" borderId="6" xfId="0" applyNumberFormat="1" applyFont="1" applyFill="1" applyBorder="1" applyAlignment="1" applyProtection="1">
      <alignment vertical="center" shrinkToFit="1"/>
      <protection locked="0"/>
    </xf>
    <xf numFmtId="0" fontId="4" fillId="10" borderId="0" xfId="0" applyFont="1" applyFill="1">
      <alignment vertical="center"/>
    </xf>
    <xf numFmtId="0" fontId="4" fillId="7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12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176" fontId="6" fillId="0" borderId="1" xfId="0" applyNumberFormat="1" applyFont="1" applyBorder="1">
      <alignment vertical="center"/>
    </xf>
    <xf numFmtId="0" fontId="1" fillId="0" borderId="28" xfId="0" applyFont="1" applyFill="1" applyBorder="1" applyAlignment="1">
      <alignment horizontal="center" vertical="top" textRotation="255" wrapText="1"/>
    </xf>
    <xf numFmtId="0" fontId="1" fillId="0" borderId="26" xfId="0" applyFont="1" applyFill="1" applyBorder="1" applyAlignment="1">
      <alignment horizontal="center" vertical="top" textRotation="255" wrapText="1"/>
    </xf>
    <xf numFmtId="0" fontId="1" fillId="0" borderId="27" xfId="0" applyFont="1" applyFill="1" applyBorder="1" applyAlignment="1">
      <alignment horizontal="center" vertical="top" textRotation="255" wrapText="1"/>
    </xf>
    <xf numFmtId="0" fontId="6" fillId="0" borderId="1" xfId="0" applyFont="1" applyBorder="1">
      <alignment vertical="center"/>
    </xf>
    <xf numFmtId="176" fontId="6" fillId="0" borderId="2" xfId="0" applyNumberFormat="1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" fillId="0" borderId="4" xfId="0" applyFont="1" applyBorder="1" applyAlignment="1">
      <alignment horizontal="center" vertical="top" textRotation="255" shrinkToFit="1"/>
    </xf>
    <xf numFmtId="0" fontId="1" fillId="0" borderId="4" xfId="0" applyFont="1" applyBorder="1" applyAlignment="1">
      <alignment horizontal="center" vertical="top" textRotation="255"/>
    </xf>
    <xf numFmtId="176" fontId="1" fillId="3" borderId="2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0" fontId="4" fillId="0" borderId="4" xfId="0" applyFont="1" applyBorder="1" applyProtection="1">
      <alignment vertical="center"/>
      <protection locked="0"/>
    </xf>
    <xf numFmtId="176" fontId="1" fillId="7" borderId="4" xfId="0" applyNumberFormat="1" applyFont="1" applyFill="1" applyBorder="1" applyAlignment="1" applyProtection="1">
      <alignment vertical="center" shrinkToFit="1"/>
      <protection locked="0"/>
    </xf>
    <xf numFmtId="177" fontId="1" fillId="0" borderId="29" xfId="0" applyNumberFormat="1" applyFont="1" applyFill="1" applyBorder="1" applyAlignment="1" applyProtection="1">
      <alignment vertical="center" shrinkToFit="1"/>
      <protection locked="0"/>
    </xf>
    <xf numFmtId="0" fontId="1" fillId="2" borderId="29" xfId="0" applyFont="1" applyFill="1" applyBorder="1" applyProtection="1">
      <alignment vertical="center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1" fillId="0" borderId="29" xfId="0" applyFont="1" applyFill="1" applyBorder="1" applyProtection="1">
      <alignment vertical="center"/>
      <protection hidden="1"/>
    </xf>
    <xf numFmtId="0" fontId="1" fillId="0" borderId="21" xfId="0" applyFont="1" applyFill="1" applyBorder="1" applyProtection="1">
      <alignment vertical="center"/>
      <protection hidden="1"/>
    </xf>
    <xf numFmtId="0" fontId="1" fillId="0" borderId="16" xfId="0" applyFont="1" applyFill="1" applyBorder="1" applyAlignment="1">
      <alignment horizontal="right" vertical="center" indent="1"/>
    </xf>
    <xf numFmtId="177" fontId="1" fillId="0" borderId="21" xfId="0" applyNumberFormat="1" applyFont="1" applyFill="1" applyBorder="1" applyAlignment="1" applyProtection="1">
      <alignment vertical="center" shrinkToFit="1"/>
      <protection locked="0"/>
    </xf>
    <xf numFmtId="0" fontId="1" fillId="0" borderId="21" xfId="0" applyFont="1" applyFill="1" applyBorder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Alignment="1" applyProtection="1">
      <alignment vertical="center" shrinkToFit="1"/>
      <protection locked="0"/>
    </xf>
    <xf numFmtId="0" fontId="1" fillId="4" borderId="13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177" fontId="1" fillId="10" borderId="2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textRotation="255" shrinkToFit="1"/>
    </xf>
    <xf numFmtId="0" fontId="1" fillId="0" borderId="4" xfId="0" applyFont="1" applyBorder="1" applyAlignment="1">
      <alignment horizontal="center" vertical="top" textRotation="255" shrinkToFit="1"/>
    </xf>
    <xf numFmtId="0" fontId="1" fillId="0" borderId="3" xfId="0" applyFont="1" applyBorder="1" applyAlignment="1">
      <alignment horizontal="center" vertical="top" textRotation="255" shrinkToFit="1"/>
    </xf>
    <xf numFmtId="0" fontId="1" fillId="0" borderId="2" xfId="0" applyFont="1" applyBorder="1" applyAlignment="1">
      <alignment horizontal="center" vertical="top" textRotation="255"/>
    </xf>
    <xf numFmtId="0" fontId="1" fillId="0" borderId="4" xfId="0" applyFont="1" applyBorder="1" applyAlignment="1">
      <alignment horizontal="center" vertical="top" textRotation="255"/>
    </xf>
    <xf numFmtId="0" fontId="1" fillId="0" borderId="3" xfId="0" applyFont="1" applyBorder="1" applyAlignment="1">
      <alignment horizontal="center" vertical="top" textRotation="255"/>
    </xf>
    <xf numFmtId="0" fontId="1" fillId="0" borderId="23" xfId="0" applyFont="1" applyBorder="1" applyAlignment="1">
      <alignment horizontal="center" vertical="top" textRotation="255"/>
    </xf>
    <xf numFmtId="0" fontId="1" fillId="0" borderId="24" xfId="0" applyFont="1" applyBorder="1" applyAlignment="1">
      <alignment horizontal="center" vertical="top" textRotation="255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center" vertical="top" textRotation="255" wrapText="1"/>
    </xf>
    <xf numFmtId="0" fontId="1" fillId="6" borderId="1" xfId="0" applyFont="1" applyFill="1" applyBorder="1" applyAlignment="1">
      <alignment vertical="top" textRotation="255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left" vertical="center" indent="1"/>
    </xf>
    <xf numFmtId="0" fontId="1" fillId="6" borderId="2" xfId="0" applyFont="1" applyFill="1" applyBorder="1" applyAlignment="1">
      <alignment horizontal="center" vertical="top" textRotation="255" wrapText="1"/>
    </xf>
    <xf numFmtId="0" fontId="1" fillId="6" borderId="4" xfId="0" applyFont="1" applyFill="1" applyBorder="1" applyAlignment="1">
      <alignment horizontal="center" vertical="top" textRotation="255" wrapText="1"/>
    </xf>
    <xf numFmtId="0" fontId="1" fillId="6" borderId="3" xfId="0" applyFont="1" applyFill="1" applyBorder="1" applyAlignment="1">
      <alignment horizontal="center" vertical="top" textRotation="255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center" vertical="top" textRotation="255"/>
    </xf>
    <xf numFmtId="0" fontId="1" fillId="6" borderId="4" xfId="0" applyFont="1" applyFill="1" applyBorder="1" applyAlignment="1">
      <alignment horizontal="center" vertical="top" textRotation="255"/>
    </xf>
    <xf numFmtId="0" fontId="1" fillId="6" borderId="3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textRotation="255" shrinkToFit="1"/>
    </xf>
    <xf numFmtId="0" fontId="7" fillId="0" borderId="3" xfId="0" applyFont="1" applyBorder="1" applyAlignment="1">
      <alignment horizontal="center" vertical="top" textRotation="255" shrinkToFi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top" textRotation="255"/>
    </xf>
    <xf numFmtId="0" fontId="1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textRotation="255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3" borderId="2" xfId="1" applyFont="1" applyFill="1" applyBorder="1" applyAlignment="1">
      <alignment horizontal="right" vertical="center"/>
    </xf>
    <xf numFmtId="38" fontId="1" fillId="3" borderId="3" xfId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概算改修工事費グラフ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'長期改修計画表（総括表）'!$C$52</c:f>
              <c:strCache>
                <c:ptCount val="1"/>
                <c:pt idx="0">
                  <c:v>概算改修工事費　年度合計（千円）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'長期改修計画表（総括表）'!$D$52:$AG$52</c:f>
              <c:numCache>
                <c:formatCode>#,##0_ </c:formatCode>
                <c:ptCount val="30"/>
                <c:pt idx="0">
                  <c:v>47612.040000000008</c:v>
                </c:pt>
                <c:pt idx="1">
                  <c:v>16196.04</c:v>
                </c:pt>
                <c:pt idx="2">
                  <c:v>6374.34</c:v>
                </c:pt>
                <c:pt idx="3">
                  <c:v>29908.62</c:v>
                </c:pt>
                <c:pt idx="4">
                  <c:v>25704</c:v>
                </c:pt>
                <c:pt idx="5">
                  <c:v>3641.4</c:v>
                </c:pt>
                <c:pt idx="6">
                  <c:v>666.54000000000008</c:v>
                </c:pt>
                <c:pt idx="7">
                  <c:v>425.88</c:v>
                </c:pt>
                <c:pt idx="8">
                  <c:v>197.82</c:v>
                </c:pt>
                <c:pt idx="9">
                  <c:v>35.28</c:v>
                </c:pt>
                <c:pt idx="10">
                  <c:v>21045.780000000002</c:v>
                </c:pt>
                <c:pt idx="11">
                  <c:v>2018.52</c:v>
                </c:pt>
                <c:pt idx="12">
                  <c:v>819</c:v>
                </c:pt>
                <c:pt idx="13">
                  <c:v>2464.5600000000004</c:v>
                </c:pt>
                <c:pt idx="14">
                  <c:v>5641.02</c:v>
                </c:pt>
                <c:pt idx="15">
                  <c:v>3528</c:v>
                </c:pt>
                <c:pt idx="16">
                  <c:v>666.54000000000008</c:v>
                </c:pt>
                <c:pt idx="17">
                  <c:v>425.88</c:v>
                </c:pt>
                <c:pt idx="18">
                  <c:v>5521.3200000000006</c:v>
                </c:pt>
                <c:pt idx="19">
                  <c:v>148.68</c:v>
                </c:pt>
                <c:pt idx="20">
                  <c:v>37910.880000000005</c:v>
                </c:pt>
                <c:pt idx="21">
                  <c:v>2018.52</c:v>
                </c:pt>
                <c:pt idx="22">
                  <c:v>11042.640000000001</c:v>
                </c:pt>
                <c:pt idx="23">
                  <c:v>17060.400000000001</c:v>
                </c:pt>
                <c:pt idx="24">
                  <c:v>19593</c:v>
                </c:pt>
                <c:pt idx="25">
                  <c:v>7881.3</c:v>
                </c:pt>
                <c:pt idx="26">
                  <c:v>1630.44</c:v>
                </c:pt>
                <c:pt idx="27">
                  <c:v>425.88</c:v>
                </c:pt>
                <c:pt idx="28">
                  <c:v>598.5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1-43EC-BE09-ECF19B21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80824"/>
        <c:axId val="252891560"/>
      </c:barChart>
      <c:lineChart>
        <c:grouping val="standard"/>
        <c:varyColors val="0"/>
        <c:ser>
          <c:idx val="1"/>
          <c:order val="1"/>
          <c:tx>
            <c:strRef>
              <c:f>'長期改修計画表（総括表）'!$C$53</c:f>
              <c:strCache>
                <c:ptCount val="1"/>
                <c:pt idx="0">
                  <c:v>概算改修工事費　累計（百万円）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'長期改修計画表（総括表）'!$D$53:$AG$53</c:f>
              <c:numCache>
                <c:formatCode>#,##0_ </c:formatCode>
                <c:ptCount val="30"/>
                <c:pt idx="0">
                  <c:v>48</c:v>
                </c:pt>
                <c:pt idx="1">
                  <c:v>65</c:v>
                </c:pt>
                <c:pt idx="2">
                  <c:v>72</c:v>
                </c:pt>
                <c:pt idx="3">
                  <c:v>102</c:v>
                </c:pt>
                <c:pt idx="4">
                  <c:v>128</c:v>
                </c:pt>
                <c:pt idx="5">
                  <c:v>132</c:v>
                </c:pt>
                <c:pt idx="6">
                  <c:v>133</c:v>
                </c:pt>
                <c:pt idx="7">
                  <c:v>134</c:v>
                </c:pt>
                <c:pt idx="8">
                  <c:v>135</c:v>
                </c:pt>
                <c:pt idx="9">
                  <c:v>136</c:v>
                </c:pt>
                <c:pt idx="10">
                  <c:v>158</c:v>
                </c:pt>
                <c:pt idx="11">
                  <c:v>161</c:v>
                </c:pt>
                <c:pt idx="12">
                  <c:v>162</c:v>
                </c:pt>
                <c:pt idx="13">
                  <c:v>165</c:v>
                </c:pt>
                <c:pt idx="14">
                  <c:v>171</c:v>
                </c:pt>
                <c:pt idx="15">
                  <c:v>175</c:v>
                </c:pt>
                <c:pt idx="16">
                  <c:v>176</c:v>
                </c:pt>
                <c:pt idx="17">
                  <c:v>177</c:v>
                </c:pt>
                <c:pt idx="18">
                  <c:v>183</c:v>
                </c:pt>
                <c:pt idx="19">
                  <c:v>184</c:v>
                </c:pt>
                <c:pt idx="20">
                  <c:v>222</c:v>
                </c:pt>
                <c:pt idx="21">
                  <c:v>225</c:v>
                </c:pt>
                <c:pt idx="22">
                  <c:v>237</c:v>
                </c:pt>
                <c:pt idx="23">
                  <c:v>255</c:v>
                </c:pt>
                <c:pt idx="24">
                  <c:v>275</c:v>
                </c:pt>
                <c:pt idx="25">
                  <c:v>283</c:v>
                </c:pt>
                <c:pt idx="26">
                  <c:v>285</c:v>
                </c:pt>
                <c:pt idx="27">
                  <c:v>286</c:v>
                </c:pt>
                <c:pt idx="28">
                  <c:v>287</c:v>
                </c:pt>
                <c:pt idx="29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1-43EC-BE09-ECF19B211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7736"/>
        <c:axId val="139546112"/>
      </c:lineChart>
      <c:catAx>
        <c:axId val="25268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経　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2891560"/>
        <c:crosses val="autoZero"/>
        <c:auto val="1"/>
        <c:lblAlgn val="ctr"/>
        <c:lblOffset val="100"/>
        <c:noMultiLvlLbl val="0"/>
      </c:catAx>
      <c:valAx>
        <c:axId val="2528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工事費（各年）　（千円）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2680824"/>
        <c:crosses val="autoZero"/>
        <c:crossBetween val="between"/>
      </c:valAx>
      <c:valAx>
        <c:axId val="1395461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工事費（累計）　（百万円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2907736"/>
        <c:crosses val="max"/>
        <c:crossBetween val="between"/>
      </c:valAx>
      <c:catAx>
        <c:axId val="2529077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9546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概算工事費　項目別内訳</a:t>
            </a:r>
          </a:p>
        </c:rich>
      </c:tx>
      <c:layout>
        <c:manualLayout>
          <c:xMode val="edge"/>
          <c:yMode val="edge"/>
          <c:x val="0.40529905605706579"/>
          <c:y val="6.63119759167434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11-4C33-96CD-F649660CB2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11-4C33-96CD-F649660CB2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11-4C33-96CD-F649660CB2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11-4C33-96CD-F649660CB2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11-4C33-96CD-F649660CB2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11-4C33-96CD-F649660CB2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11-4C33-96CD-F649660CB2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11-4C33-96CD-F649660CB2C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'長期改修計画表（工事項目別）'!$C$164:$C$171</c:f>
              <c:strCache>
                <c:ptCount val="8"/>
                <c:pt idx="0">
                  <c:v>１.仮設工事</c:v>
                </c:pt>
                <c:pt idx="1">
                  <c:v>２.屋根防水</c:v>
                </c:pt>
                <c:pt idx="2">
                  <c:v>３.床防水</c:v>
                </c:pt>
                <c:pt idx="3">
                  <c:v>４.外壁仕上げ等</c:v>
                </c:pt>
                <c:pt idx="4">
                  <c:v>5.外部建具・金物等</c:v>
                </c:pt>
                <c:pt idx="5">
                  <c:v>6.内部建具・金物等</c:v>
                </c:pt>
                <c:pt idx="6">
                  <c:v>7.内部仕上げ等</c:v>
                </c:pt>
                <c:pt idx="7">
                  <c:v>8.外構等施設</c:v>
                </c:pt>
              </c:strCache>
            </c:strRef>
          </c:cat>
          <c:val>
            <c:numRef>
              <c:f>'長期改修計画表（工事項目別）'!$D$164:$D$171</c:f>
              <c:numCache>
                <c:formatCode>#,##0_ </c:formatCode>
                <c:ptCount val="8"/>
                <c:pt idx="0">
                  <c:v>60592.01666666667</c:v>
                </c:pt>
                <c:pt idx="1">
                  <c:v>25891</c:v>
                </c:pt>
                <c:pt idx="2">
                  <c:v>12154</c:v>
                </c:pt>
                <c:pt idx="3">
                  <c:v>25852</c:v>
                </c:pt>
                <c:pt idx="4">
                  <c:v>30723.333333333332</c:v>
                </c:pt>
                <c:pt idx="5" formatCode="#,##0_);[Red]\(#,##0\)">
                  <c:v>21959</c:v>
                </c:pt>
                <c:pt idx="6">
                  <c:v>48767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011-4C33-96CD-F649660CB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735598</xdr:colOff>
      <xdr:row>62</xdr:row>
      <xdr:rowOff>30031</xdr:rowOff>
    </xdr:from>
    <xdr:to>
      <xdr:col>20</xdr:col>
      <xdr:colOff>321192</xdr:colOff>
      <xdr:row>91</xdr:row>
      <xdr:rowOff>55377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40545</xdr:colOff>
      <xdr:row>159</xdr:row>
      <xdr:rowOff>10497</xdr:rowOff>
    </xdr:from>
    <xdr:to>
      <xdr:col>36</xdr:col>
      <xdr:colOff>310454</xdr:colOff>
      <xdr:row>182</xdr:row>
      <xdr:rowOff>19800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13089</xdr:colOff>
      <xdr:row>158</xdr:row>
      <xdr:rowOff>59248</xdr:rowOff>
    </xdr:from>
    <xdr:to>
      <xdr:col>14</xdr:col>
      <xdr:colOff>312800</xdr:colOff>
      <xdr:row>184</xdr:row>
      <xdr:rowOff>2106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725" y="27479703"/>
          <a:ext cx="6563120" cy="444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view="pageBreakPreview" zoomScale="62" zoomScaleNormal="78" zoomScaleSheetLayoutView="62" workbookViewId="0">
      <selection activeCell="C35" sqref="C35"/>
    </sheetView>
  </sheetViews>
  <sheetFormatPr defaultRowHeight="13.5" x14ac:dyDescent="0.15"/>
  <cols>
    <col min="1" max="1" width="3.875" style="1" customWidth="1"/>
    <col min="2" max="2" width="25" style="1" customWidth="1"/>
    <col min="3" max="3" width="4.125" style="1" customWidth="1"/>
    <col min="4" max="33" width="4.375" style="1" customWidth="1"/>
    <col min="34" max="34" width="6" style="1" customWidth="1"/>
    <col min="35" max="35" width="21.125" style="1" customWidth="1"/>
  </cols>
  <sheetData>
    <row r="1" spans="1:35" ht="16.5" customHeight="1" x14ac:dyDescent="0.15">
      <c r="A1" s="10" t="s">
        <v>351</v>
      </c>
    </row>
    <row r="2" spans="1:35" ht="7.5" customHeight="1" x14ac:dyDescent="0.15"/>
    <row r="3" spans="1:35" ht="13.5" customHeight="1" x14ac:dyDescent="0.15">
      <c r="A3" s="284"/>
      <c r="B3" s="284"/>
      <c r="C3" s="77" t="s">
        <v>2</v>
      </c>
      <c r="D3" s="71">
        <v>2020</v>
      </c>
      <c r="E3" s="71">
        <f>D3+1</f>
        <v>2021</v>
      </c>
      <c r="F3" s="71">
        <f t="shared" ref="F3:AG4" si="0">E3+1</f>
        <v>2022</v>
      </c>
      <c r="G3" s="71">
        <f t="shared" si="0"/>
        <v>2023</v>
      </c>
      <c r="H3" s="71">
        <f t="shared" si="0"/>
        <v>2024</v>
      </c>
      <c r="I3" s="71">
        <f t="shared" si="0"/>
        <v>2025</v>
      </c>
      <c r="J3" s="71">
        <f t="shared" si="0"/>
        <v>2026</v>
      </c>
      <c r="K3" s="71">
        <f t="shared" si="0"/>
        <v>2027</v>
      </c>
      <c r="L3" s="71">
        <f t="shared" si="0"/>
        <v>2028</v>
      </c>
      <c r="M3" s="71">
        <f t="shared" si="0"/>
        <v>2029</v>
      </c>
      <c r="N3" s="71">
        <f t="shared" si="0"/>
        <v>2030</v>
      </c>
      <c r="O3" s="71">
        <f t="shared" si="0"/>
        <v>2031</v>
      </c>
      <c r="P3" s="71">
        <f t="shared" si="0"/>
        <v>2032</v>
      </c>
      <c r="Q3" s="71">
        <f t="shared" si="0"/>
        <v>2033</v>
      </c>
      <c r="R3" s="71">
        <f t="shared" si="0"/>
        <v>2034</v>
      </c>
      <c r="S3" s="71">
        <f t="shared" si="0"/>
        <v>2035</v>
      </c>
      <c r="T3" s="71">
        <f t="shared" si="0"/>
        <v>2036</v>
      </c>
      <c r="U3" s="71">
        <f t="shared" si="0"/>
        <v>2037</v>
      </c>
      <c r="V3" s="71">
        <f t="shared" si="0"/>
        <v>2038</v>
      </c>
      <c r="W3" s="71">
        <f t="shared" si="0"/>
        <v>2039</v>
      </c>
      <c r="X3" s="71">
        <f t="shared" si="0"/>
        <v>2040</v>
      </c>
      <c r="Y3" s="71">
        <f t="shared" si="0"/>
        <v>2041</v>
      </c>
      <c r="Z3" s="71">
        <f t="shared" si="0"/>
        <v>2042</v>
      </c>
      <c r="AA3" s="71">
        <f t="shared" si="0"/>
        <v>2043</v>
      </c>
      <c r="AB3" s="71">
        <f t="shared" si="0"/>
        <v>2044</v>
      </c>
      <c r="AC3" s="71">
        <f t="shared" si="0"/>
        <v>2045</v>
      </c>
      <c r="AD3" s="71">
        <f t="shared" si="0"/>
        <v>2046</v>
      </c>
      <c r="AE3" s="71">
        <f t="shared" si="0"/>
        <v>2047</v>
      </c>
      <c r="AF3" s="71">
        <f t="shared" si="0"/>
        <v>2048</v>
      </c>
      <c r="AG3" s="71">
        <f t="shared" si="0"/>
        <v>2049</v>
      </c>
      <c r="AH3" s="80" t="s">
        <v>3</v>
      </c>
      <c r="AI3" s="284" t="s">
        <v>23</v>
      </c>
    </row>
    <row r="4" spans="1:35" x14ac:dyDescent="0.15">
      <c r="A4" s="284"/>
      <c r="B4" s="284"/>
      <c r="C4" s="77" t="s">
        <v>4</v>
      </c>
      <c r="D4" s="71">
        <v>1</v>
      </c>
      <c r="E4" s="71">
        <f>D4+1</f>
        <v>2</v>
      </c>
      <c r="F4" s="71">
        <f t="shared" si="0"/>
        <v>3</v>
      </c>
      <c r="G4" s="71">
        <f t="shared" si="0"/>
        <v>4</v>
      </c>
      <c r="H4" s="71">
        <f t="shared" si="0"/>
        <v>5</v>
      </c>
      <c r="I4" s="71">
        <f t="shared" si="0"/>
        <v>6</v>
      </c>
      <c r="J4" s="71">
        <f t="shared" si="0"/>
        <v>7</v>
      </c>
      <c r="K4" s="71">
        <f t="shared" si="0"/>
        <v>8</v>
      </c>
      <c r="L4" s="71">
        <f t="shared" si="0"/>
        <v>9</v>
      </c>
      <c r="M4" s="71">
        <f t="shared" si="0"/>
        <v>10</v>
      </c>
      <c r="N4" s="71">
        <f t="shared" si="0"/>
        <v>11</v>
      </c>
      <c r="O4" s="71">
        <f t="shared" si="0"/>
        <v>12</v>
      </c>
      <c r="P4" s="71">
        <f t="shared" si="0"/>
        <v>13</v>
      </c>
      <c r="Q4" s="71">
        <f t="shared" si="0"/>
        <v>14</v>
      </c>
      <c r="R4" s="71">
        <f t="shared" si="0"/>
        <v>15</v>
      </c>
      <c r="S4" s="71">
        <f t="shared" si="0"/>
        <v>16</v>
      </c>
      <c r="T4" s="71">
        <f t="shared" si="0"/>
        <v>17</v>
      </c>
      <c r="U4" s="71">
        <f t="shared" si="0"/>
        <v>18</v>
      </c>
      <c r="V4" s="71">
        <f t="shared" si="0"/>
        <v>19</v>
      </c>
      <c r="W4" s="71">
        <f t="shared" si="0"/>
        <v>20</v>
      </c>
      <c r="X4" s="71">
        <f t="shared" si="0"/>
        <v>21</v>
      </c>
      <c r="Y4" s="71">
        <f t="shared" si="0"/>
        <v>22</v>
      </c>
      <c r="Z4" s="71">
        <f t="shared" si="0"/>
        <v>23</v>
      </c>
      <c r="AA4" s="71">
        <f t="shared" si="0"/>
        <v>24</v>
      </c>
      <c r="AB4" s="71">
        <f t="shared" si="0"/>
        <v>25</v>
      </c>
      <c r="AC4" s="71">
        <f t="shared" si="0"/>
        <v>26</v>
      </c>
      <c r="AD4" s="71">
        <f t="shared" si="0"/>
        <v>27</v>
      </c>
      <c r="AE4" s="71">
        <f t="shared" si="0"/>
        <v>28</v>
      </c>
      <c r="AF4" s="71">
        <f t="shared" si="0"/>
        <v>29</v>
      </c>
      <c r="AG4" s="71">
        <f t="shared" si="0"/>
        <v>30</v>
      </c>
      <c r="AH4" s="81" t="s">
        <v>112</v>
      </c>
      <c r="AI4" s="284"/>
    </row>
    <row r="5" spans="1:35" ht="22.5" customHeight="1" x14ac:dyDescent="0.15">
      <c r="A5" s="288" t="s">
        <v>136</v>
      </c>
      <c r="B5" s="285" t="s">
        <v>21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7"/>
    </row>
    <row r="6" spans="1:35" ht="22.5" customHeight="1" x14ac:dyDescent="0.15">
      <c r="A6" s="289"/>
      <c r="B6" s="45" t="s">
        <v>137</v>
      </c>
      <c r="C6" s="5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82"/>
      <c r="AI6" s="37"/>
    </row>
    <row r="7" spans="1:35" ht="22.5" customHeight="1" x14ac:dyDescent="0.15">
      <c r="A7" s="289"/>
      <c r="B7" s="108" t="s">
        <v>6</v>
      </c>
      <c r="C7" s="170" t="s">
        <v>173</v>
      </c>
      <c r="D7" s="131">
        <f>'長期改修計画表（工事項目別）'!I13</f>
        <v>1889.3666666666668</v>
      </c>
      <c r="E7" s="131">
        <f>'長期改修計画表（工事項目別）'!J13</f>
        <v>642.70000000000005</v>
      </c>
      <c r="F7" s="131">
        <f>'長期改修計画表（工事項目別）'!K13</f>
        <v>252.95000000000002</v>
      </c>
      <c r="G7" s="131">
        <f>'長期改修計画表（工事項目別）'!L13</f>
        <v>1186.8500000000001</v>
      </c>
      <c r="H7" s="131">
        <f>'長期改修計画表（工事項目別）'!M13</f>
        <v>1020</v>
      </c>
      <c r="I7" s="131">
        <f>'長期改修計画表（工事項目別）'!N13</f>
        <v>144.5</v>
      </c>
      <c r="J7" s="131">
        <f>'長期改修計画表（工事項目別）'!O13</f>
        <v>26.450000000000003</v>
      </c>
      <c r="K7" s="131">
        <f>'長期改修計画表（工事項目別）'!P13</f>
        <v>16.900000000000002</v>
      </c>
      <c r="L7" s="131">
        <f>'長期改修計画表（工事項目別）'!Q13</f>
        <v>7.8500000000000005</v>
      </c>
      <c r="M7" s="131">
        <f>'長期改修計画表（工事項目別）'!R13</f>
        <v>1.4000000000000001</v>
      </c>
      <c r="N7" s="131">
        <f>'長期改修計画表（工事項目別）'!S13</f>
        <v>835.15000000000009</v>
      </c>
      <c r="O7" s="131">
        <f>'長期改修計画表（工事項目別）'!T13</f>
        <v>80.100000000000009</v>
      </c>
      <c r="P7" s="131">
        <f>'長期改修計画表（工事項目別）'!U13</f>
        <v>32.5</v>
      </c>
      <c r="Q7" s="131">
        <f>'長期改修計画表（工事項目別）'!V13</f>
        <v>97.800000000000011</v>
      </c>
      <c r="R7" s="131">
        <f>'長期改修計画表（工事項目別）'!W13</f>
        <v>223.85000000000002</v>
      </c>
      <c r="S7" s="131">
        <f>'長期改修計画表（工事項目別）'!X13</f>
        <v>140</v>
      </c>
      <c r="T7" s="131">
        <f>'長期改修計画表（工事項目別）'!Y13</f>
        <v>26.450000000000003</v>
      </c>
      <c r="U7" s="131">
        <f>'長期改修計画表（工事項目別）'!Z13</f>
        <v>16.900000000000002</v>
      </c>
      <c r="V7" s="131">
        <f>'長期改修計画表（工事項目別）'!AA13</f>
        <v>219.10000000000002</v>
      </c>
      <c r="W7" s="131">
        <f>'長期改修計画表（工事項目別）'!AB13</f>
        <v>5.9</v>
      </c>
      <c r="X7" s="131">
        <f>'長期改修計画表（工事項目別）'!AC13</f>
        <v>1504.4</v>
      </c>
      <c r="Y7" s="131">
        <f>'長期改修計画表（工事項目別）'!AD13</f>
        <v>80.100000000000009</v>
      </c>
      <c r="Z7" s="131">
        <f>'長期改修計画表（工事項目別）'!AE13</f>
        <v>438.20000000000005</v>
      </c>
      <c r="AA7" s="131">
        <f>'長期改修計画表（工事項目別）'!AF13</f>
        <v>677</v>
      </c>
      <c r="AB7" s="131">
        <f>'長期改修計画表（工事項目別）'!AG13</f>
        <v>777.5</v>
      </c>
      <c r="AC7" s="131">
        <f>'長期改修計画表（工事項目別）'!AH13</f>
        <v>312.75</v>
      </c>
      <c r="AD7" s="131">
        <f>'長期改修計画表（工事項目別）'!AI13</f>
        <v>64.7</v>
      </c>
      <c r="AE7" s="131">
        <f>'長期改修計画表（工事項目別）'!AJ13</f>
        <v>16.900000000000002</v>
      </c>
      <c r="AF7" s="131">
        <f>'長期改修計画表（工事項目別）'!AK13</f>
        <v>23.75</v>
      </c>
      <c r="AG7" s="131">
        <f>'長期改修計画表（工事項目別）'!AL13</f>
        <v>0</v>
      </c>
      <c r="AH7" s="83"/>
      <c r="AI7" s="109"/>
    </row>
    <row r="8" spans="1:35" ht="22.5" customHeight="1" x14ac:dyDescent="0.15">
      <c r="A8" s="289"/>
      <c r="B8" s="11" t="s">
        <v>8</v>
      </c>
      <c r="C8" s="170" t="s">
        <v>173</v>
      </c>
      <c r="D8" s="132">
        <f>'長期改修計画表（工事項目別）'!I14</f>
        <v>9966</v>
      </c>
      <c r="E8" s="132">
        <f>'長期改修計画表（工事項目別）'!J14</f>
        <v>0</v>
      </c>
      <c r="F8" s="132">
        <f>'長期改修計画表（工事項目別）'!K14</f>
        <v>0</v>
      </c>
      <c r="G8" s="132">
        <f>'長期改修計画表（工事項目別）'!L14</f>
        <v>0</v>
      </c>
      <c r="H8" s="132">
        <f>'長期改修計画表（工事項目別）'!M14</f>
        <v>9966</v>
      </c>
      <c r="I8" s="132">
        <f>'長期改修計画表（工事項目別）'!N14</f>
        <v>0</v>
      </c>
      <c r="J8" s="132">
        <f>'長期改修計画表（工事項目別）'!O14</f>
        <v>0</v>
      </c>
      <c r="K8" s="132">
        <f>'長期改修計画表（工事項目別）'!P14</f>
        <v>0</v>
      </c>
      <c r="L8" s="132">
        <f>'長期改修計画表（工事項目別）'!Q14</f>
        <v>0</v>
      </c>
      <c r="M8" s="132">
        <f>'長期改修計画表（工事項目別）'!R14</f>
        <v>0</v>
      </c>
      <c r="N8" s="132">
        <f>'長期改修計画表（工事項目別）'!S14</f>
        <v>9966</v>
      </c>
      <c r="O8" s="132">
        <f>'長期改修計画表（工事項目別）'!T14</f>
        <v>0</v>
      </c>
      <c r="P8" s="132">
        <f>'長期改修計画表（工事項目別）'!U14</f>
        <v>0</v>
      </c>
      <c r="Q8" s="132">
        <f>'長期改修計画表（工事項目別）'!V14</f>
        <v>0</v>
      </c>
      <c r="R8" s="132">
        <f>'長期改修計画表（工事項目別）'!W14</f>
        <v>0</v>
      </c>
      <c r="S8" s="132">
        <f>'長期改修計画表（工事項目別）'!X14</f>
        <v>0</v>
      </c>
      <c r="T8" s="132">
        <f>'長期改修計画表（工事項目別）'!Y14</f>
        <v>0</v>
      </c>
      <c r="U8" s="132">
        <f>'長期改修計画表（工事項目別）'!Z14</f>
        <v>0</v>
      </c>
      <c r="V8" s="132">
        <f>'長期改修計画表（工事項目別）'!AA14</f>
        <v>0</v>
      </c>
      <c r="W8" s="132">
        <f>'長期改修計画表（工事項目別）'!AB14</f>
        <v>0</v>
      </c>
      <c r="X8" s="132">
        <f>'長期改修計画表（工事項目別）'!AC14</f>
        <v>9966</v>
      </c>
      <c r="Y8" s="132">
        <f>'長期改修計画表（工事項目別）'!AD14</f>
        <v>0</v>
      </c>
      <c r="Z8" s="132">
        <f>'長期改修計画表（工事項目別）'!AE14</f>
        <v>0</v>
      </c>
      <c r="AA8" s="132">
        <f>'長期改修計画表（工事項目別）'!AF14</f>
        <v>0</v>
      </c>
      <c r="AB8" s="132">
        <f>'長期改修計画表（工事項目別）'!AG14</f>
        <v>9966</v>
      </c>
      <c r="AC8" s="132">
        <f>'長期改修計画表（工事項目別）'!AH14</f>
        <v>0</v>
      </c>
      <c r="AD8" s="132">
        <f>'長期改修計画表（工事項目別）'!AI14</f>
        <v>0</v>
      </c>
      <c r="AE8" s="132">
        <f>'長期改修計画表（工事項目別）'!AJ14</f>
        <v>0</v>
      </c>
      <c r="AF8" s="132">
        <f>'長期改修計画表（工事項目別）'!AK14</f>
        <v>0</v>
      </c>
      <c r="AG8" s="132">
        <f>'長期改修計画表（工事項目別）'!AL14</f>
        <v>0</v>
      </c>
      <c r="AH8" s="84"/>
      <c r="AI8" s="107"/>
    </row>
    <row r="9" spans="1:35" ht="22.5" customHeight="1" x14ac:dyDescent="0.15">
      <c r="A9" s="289"/>
      <c r="B9" s="285" t="s">
        <v>22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7"/>
    </row>
    <row r="10" spans="1:35" ht="22.5" customHeight="1" x14ac:dyDescent="0.15">
      <c r="A10" s="289"/>
      <c r="B10" s="19" t="s">
        <v>129</v>
      </c>
      <c r="C10" s="59">
        <v>35</v>
      </c>
      <c r="D10" s="133">
        <f>'長期改修計画表（工事項目別）'!I32</f>
        <v>7680</v>
      </c>
      <c r="E10" s="133">
        <f>'長期改修計画表（工事項目別）'!J32</f>
        <v>7465</v>
      </c>
      <c r="F10" s="133">
        <f>'長期改修計画表（工事項目別）'!K32</f>
        <v>318</v>
      </c>
      <c r="G10" s="133">
        <f>'長期改修計画表（工事項目別）'!L32</f>
        <v>0</v>
      </c>
      <c r="H10" s="133">
        <f>'長期改修計画表（工事項目別）'!M32</f>
        <v>0</v>
      </c>
      <c r="I10" s="133">
        <f>'長期改修計画表（工事項目別）'!N32</f>
        <v>44</v>
      </c>
      <c r="J10" s="133">
        <f>'長期改修計画表（工事項目別）'!O32</f>
        <v>377</v>
      </c>
      <c r="K10" s="133">
        <f>'長期改修計画表（工事項目別）'!P32</f>
        <v>0</v>
      </c>
      <c r="L10" s="133">
        <f>'長期改修計画表（工事項目別）'!Q32</f>
        <v>157</v>
      </c>
      <c r="M10" s="133">
        <f>'長期改修計画表（工事項目別）'!R32</f>
        <v>0</v>
      </c>
      <c r="N10" s="133">
        <f>'長期改修計画表（工事項目別）'!S32</f>
        <v>806</v>
      </c>
      <c r="O10" s="133">
        <f>'長期改修計画表（工事項目別）'!T32</f>
        <v>1142</v>
      </c>
      <c r="P10" s="133">
        <f>'長期改修計画表（工事項目別）'!U32</f>
        <v>0</v>
      </c>
      <c r="Q10" s="133">
        <f>'長期改修計画表（工事項目別）'!V32</f>
        <v>475</v>
      </c>
      <c r="R10" s="133">
        <f>'長期改修計画表（工事項目別）'!W32</f>
        <v>0</v>
      </c>
      <c r="S10" s="133">
        <f>'長期改修計画表（工事項目別）'!X32</f>
        <v>44</v>
      </c>
      <c r="T10" s="133">
        <f>'長期改修計画表（工事項目別）'!Y32</f>
        <v>377</v>
      </c>
      <c r="U10" s="133">
        <f>'長期改修計画表（工事項目別）'!Z32</f>
        <v>0</v>
      </c>
      <c r="V10" s="133">
        <f>'長期改修計画表（工事項目別）'!AA32</f>
        <v>3105</v>
      </c>
      <c r="W10" s="133">
        <f>'長期改修計画表（工事項目別）'!AB32</f>
        <v>0</v>
      </c>
      <c r="X10" s="133">
        <f>'長期改修計画表（工事項目別）'!AC32</f>
        <v>806</v>
      </c>
      <c r="Y10" s="133">
        <f>'長期改修計画表（工事項目別）'!AD32</f>
        <v>1142</v>
      </c>
      <c r="Z10" s="133">
        <f>'長期改修計画表（工事項目別）'!AE32</f>
        <v>0</v>
      </c>
      <c r="AA10" s="133">
        <f>'長期改修計画表（工事項目別）'!AF32</f>
        <v>157</v>
      </c>
      <c r="AB10" s="133">
        <f>'長期改修計画表（工事項目別）'!AG32</f>
        <v>0</v>
      </c>
      <c r="AC10" s="133">
        <f>'長期改修計画表（工事項目別）'!AH32</f>
        <v>179</v>
      </c>
      <c r="AD10" s="133">
        <f>'長期改修計画表（工事項目別）'!AI32</f>
        <v>1142</v>
      </c>
      <c r="AE10" s="133">
        <f>'長期改修計画表（工事項目別）'!AJ32</f>
        <v>0</v>
      </c>
      <c r="AF10" s="133">
        <f>'長期改修計画表（工事項目別）'!AK32</f>
        <v>475</v>
      </c>
      <c r="AG10" s="133">
        <f>'長期改修計画表（工事項目別）'!AL32</f>
        <v>0</v>
      </c>
      <c r="AH10" s="82"/>
      <c r="AI10" s="88"/>
    </row>
    <row r="11" spans="1:35" ht="22.5" customHeight="1" x14ac:dyDescent="0.15">
      <c r="A11" s="289"/>
      <c r="B11" s="111" t="s">
        <v>130</v>
      </c>
      <c r="C11" s="63">
        <v>35</v>
      </c>
      <c r="D11" s="131">
        <f>'長期改修計画表（工事項目別）'!I39</f>
        <v>0</v>
      </c>
      <c r="E11" s="131">
        <f>'長期改修計画表（工事項目別）'!J39</f>
        <v>5389</v>
      </c>
      <c r="F11" s="131">
        <f>'長期改修計画表（工事項目別）'!K39</f>
        <v>0</v>
      </c>
      <c r="G11" s="131">
        <f>'長期改修計画表（工事項目別）'!L39</f>
        <v>0</v>
      </c>
      <c r="H11" s="131">
        <f>'長期改修計画表（工事項目別）'!M39</f>
        <v>0</v>
      </c>
      <c r="I11" s="131">
        <f>'長期改修計画表（工事項目別）'!N39</f>
        <v>0</v>
      </c>
      <c r="J11" s="131">
        <f>'長期改修計画表（工事項目別）'!O39</f>
        <v>152</v>
      </c>
      <c r="K11" s="131">
        <f>'長期改修計画表（工事項目別）'!P39</f>
        <v>0</v>
      </c>
      <c r="L11" s="131">
        <f>'長期改修計画表（工事項目別）'!Q39</f>
        <v>0</v>
      </c>
      <c r="M11" s="131">
        <f>'長期改修計画表（工事項目別）'!R39</f>
        <v>0</v>
      </c>
      <c r="N11" s="131">
        <f>'長期改修計画表（工事項目別）'!S39</f>
        <v>0</v>
      </c>
      <c r="O11" s="131">
        <f>'長期改修計画表（工事項目別）'!T39</f>
        <v>460</v>
      </c>
      <c r="P11" s="131">
        <f>'長期改修計画表（工事項目別）'!U39</f>
        <v>0</v>
      </c>
      <c r="Q11" s="131">
        <f>'長期改修計画表（工事項目別）'!V39</f>
        <v>0</v>
      </c>
      <c r="R11" s="131">
        <f>'長期改修計画表（工事項目別）'!W39</f>
        <v>0</v>
      </c>
      <c r="S11" s="131">
        <f>'長期改修計画表（工事項目別）'!X39</f>
        <v>0</v>
      </c>
      <c r="T11" s="131">
        <f>'長期改修計画表（工事項目別）'!Y39</f>
        <v>152</v>
      </c>
      <c r="U11" s="131">
        <f>'長期改修計画表（工事項目別）'!Z39</f>
        <v>0</v>
      </c>
      <c r="V11" s="131">
        <f>'長期改修計画表（工事項目別）'!AA39</f>
        <v>0</v>
      </c>
      <c r="W11" s="131">
        <f>'長期改修計画表（工事項目別）'!AB39</f>
        <v>0</v>
      </c>
      <c r="X11" s="131">
        <f>'長期改修計画表（工事項目別）'!AC39</f>
        <v>2387</v>
      </c>
      <c r="Y11" s="131">
        <f>'長期改修計画表（工事項目別）'!AD39</f>
        <v>460</v>
      </c>
      <c r="Z11" s="131">
        <f>'長期改修計画表（工事項目別）'!AE39</f>
        <v>0</v>
      </c>
      <c r="AA11" s="131">
        <f>'長期改修計画表（工事項目別）'!AF39</f>
        <v>0</v>
      </c>
      <c r="AB11" s="131">
        <f>'長期改修計画表（工事項目別）'!AG39</f>
        <v>0</v>
      </c>
      <c r="AC11" s="131">
        <f>'長期改修計画表（工事項目別）'!AH39</f>
        <v>3002</v>
      </c>
      <c r="AD11" s="131">
        <f>'長期改修計画表（工事項目別）'!AI39</f>
        <v>152</v>
      </c>
      <c r="AE11" s="131">
        <f>'長期改修計画表（工事項目別）'!AJ39</f>
        <v>0</v>
      </c>
      <c r="AF11" s="131">
        <f>'長期改修計画表（工事項目別）'!AK39</f>
        <v>0</v>
      </c>
      <c r="AG11" s="131">
        <f>'長期改修計画表（工事項目別）'!AL39</f>
        <v>0</v>
      </c>
      <c r="AH11" s="83"/>
      <c r="AI11" s="91"/>
    </row>
    <row r="12" spans="1:35" ht="22.5" customHeight="1" x14ac:dyDescent="0.15">
      <c r="A12" s="289"/>
      <c r="B12" s="111" t="s">
        <v>131</v>
      </c>
      <c r="C12" s="63">
        <v>35</v>
      </c>
      <c r="D12" s="131">
        <f>'長期改修計画表（工事項目別）'!I53</f>
        <v>4504</v>
      </c>
      <c r="E12" s="131">
        <f>'長期改修計画表（工事項目別）'!J53</f>
        <v>0</v>
      </c>
      <c r="F12" s="131">
        <f>'長期改修計画表（工事項目別）'!K53</f>
        <v>0</v>
      </c>
      <c r="G12" s="131">
        <f>'長期改修計画表（工事項目別）'!L53</f>
        <v>0</v>
      </c>
      <c r="H12" s="131">
        <f>'長期改修計画表（工事項目別）'!M53</f>
        <v>6180</v>
      </c>
      <c r="I12" s="131">
        <f>'長期改修計画表（工事項目別）'!N53</f>
        <v>0</v>
      </c>
      <c r="J12" s="131">
        <f>'長期改修計画表（工事項目別）'!O53</f>
        <v>0</v>
      </c>
      <c r="K12" s="131">
        <f>'長期改修計画表（工事項目別）'!P53</f>
        <v>0</v>
      </c>
      <c r="L12" s="131">
        <f>'長期改修計画表（工事項目別）'!Q53</f>
        <v>0</v>
      </c>
      <c r="M12" s="131">
        <f>'長期改修計画表（工事項目別）'!R53</f>
        <v>0</v>
      </c>
      <c r="N12" s="131">
        <f>'長期改修計画表（工事項目別）'!S53</f>
        <v>2893</v>
      </c>
      <c r="O12" s="131">
        <f>'長期改修計画表（工事項目別）'!T53</f>
        <v>0</v>
      </c>
      <c r="P12" s="131">
        <f>'長期改修計画表（工事項目別）'!U53</f>
        <v>0</v>
      </c>
      <c r="Q12" s="131">
        <f>'長期改修計画表（工事項目別）'!V53</f>
        <v>0</v>
      </c>
      <c r="R12" s="131">
        <f>'長期改修計画表（工事項目別）'!W53</f>
        <v>0</v>
      </c>
      <c r="S12" s="131">
        <f>'長期改修計画表（工事項目別）'!X53</f>
        <v>0</v>
      </c>
      <c r="T12" s="131">
        <f>'長期改修計画表（工事項目別）'!Y53</f>
        <v>0</v>
      </c>
      <c r="U12" s="131">
        <f>'長期改修計画表（工事項目別）'!Z53</f>
        <v>0</v>
      </c>
      <c r="V12" s="131">
        <f>'長期改修計画表（工事項目別）'!AA53</f>
        <v>0</v>
      </c>
      <c r="W12" s="131">
        <f>'長期改修計画表（工事項目別）'!AB53</f>
        <v>0</v>
      </c>
      <c r="X12" s="131">
        <f>'長期改修計画表（工事項目別）'!AC53</f>
        <v>6821</v>
      </c>
      <c r="Y12" s="131">
        <f>'長期改修計画表（工事項目別）'!AD53</f>
        <v>0</v>
      </c>
      <c r="Z12" s="131">
        <f>'長期改修計画表（工事項目別）'!AE53</f>
        <v>0</v>
      </c>
      <c r="AA12" s="131">
        <f>'長期改修計画表（工事項目別）'!AF53</f>
        <v>0</v>
      </c>
      <c r="AB12" s="131">
        <f>'長期改修計画表（工事項目別）'!AG53</f>
        <v>5136</v>
      </c>
      <c r="AC12" s="131">
        <f>'長期改修計画表（工事項目別）'!AH53</f>
        <v>318</v>
      </c>
      <c r="AD12" s="131">
        <f>'長期改修計画表（工事項目別）'!AI53</f>
        <v>0</v>
      </c>
      <c r="AE12" s="131">
        <f>'長期改修計画表（工事項目別）'!AJ53</f>
        <v>0</v>
      </c>
      <c r="AF12" s="131">
        <f>'長期改修計画表（工事項目別）'!AK53</f>
        <v>0</v>
      </c>
      <c r="AG12" s="131">
        <f>'長期改修計画表（工事項目別）'!AL53</f>
        <v>0</v>
      </c>
      <c r="AH12" s="83"/>
      <c r="AI12" s="91"/>
    </row>
    <row r="13" spans="1:35" ht="22.5" customHeight="1" x14ac:dyDescent="0.15">
      <c r="A13" s="289"/>
      <c r="B13" s="111" t="s">
        <v>132</v>
      </c>
      <c r="C13" s="63">
        <v>35</v>
      </c>
      <c r="D13" s="131">
        <f>'長期改修計画表（工事項目別）'!I92</f>
        <v>10035.333333333334</v>
      </c>
      <c r="E13" s="131">
        <f>'長期改修計画表（工事項目別）'!J92</f>
        <v>0</v>
      </c>
      <c r="F13" s="131">
        <f>'長期改修計画表（工事項目別）'!K92</f>
        <v>0</v>
      </c>
      <c r="G13" s="131">
        <f>'長期改修計画表（工事項目別）'!L92</f>
        <v>0</v>
      </c>
      <c r="H13" s="131">
        <f>'長期改修計画表（工事項目別）'!M92</f>
        <v>1933</v>
      </c>
      <c r="I13" s="131">
        <f>'長期改修計画表（工事項目別）'!N92</f>
        <v>1282</v>
      </c>
      <c r="J13" s="131">
        <f>'長期改修計画表（工事項目別）'!O92</f>
        <v>0</v>
      </c>
      <c r="K13" s="131">
        <f>'長期改修計画表（工事項目別）'!P92</f>
        <v>0</v>
      </c>
      <c r="L13" s="131">
        <f>'長期改修計画表（工事項目別）'!Q92</f>
        <v>0</v>
      </c>
      <c r="M13" s="131">
        <f>'長期改修計画表（工事項目別）'!R92</f>
        <v>28</v>
      </c>
      <c r="N13" s="131">
        <f>'長期改修計画表（工事項目別）'!S92</f>
        <v>1474</v>
      </c>
      <c r="O13" s="131">
        <f>'長期改修計画表（工事項目別）'!T92</f>
        <v>0</v>
      </c>
      <c r="P13" s="131">
        <f>'長期改修計画表（工事項目別）'!U92</f>
        <v>0</v>
      </c>
      <c r="Q13" s="131">
        <f>'長期改修計画表（工事項目別）'!V92</f>
        <v>0</v>
      </c>
      <c r="R13" s="131">
        <f>'長期改修計画表（工事項目別）'!W92</f>
        <v>4477</v>
      </c>
      <c r="S13" s="131">
        <f>'長期改修計画表（工事項目別）'!X92</f>
        <v>1192</v>
      </c>
      <c r="T13" s="131">
        <f>'長期改修計画表（工事項目別）'!Y92</f>
        <v>0</v>
      </c>
      <c r="U13" s="131">
        <f>'長期改修計画表（工事項目別）'!Z92</f>
        <v>0</v>
      </c>
      <c r="V13" s="131">
        <f>'長期改修計画表（工事項目別）'!AA92</f>
        <v>0</v>
      </c>
      <c r="W13" s="131">
        <f>'長期改修計画表（工事項目別）'!AB92</f>
        <v>118</v>
      </c>
      <c r="X13" s="131">
        <f>'長期改修計画表（工事項目別）'!AC92</f>
        <v>8544</v>
      </c>
      <c r="Y13" s="131">
        <f>'長期改修計画表（工事項目別）'!AD92</f>
        <v>0</v>
      </c>
      <c r="Z13" s="131">
        <f>'長期改修計画表（工事項目別）'!AE92</f>
        <v>0</v>
      </c>
      <c r="AA13" s="131">
        <f>'長期改修計画表（工事項目別）'!AF92</f>
        <v>0</v>
      </c>
      <c r="AB13" s="131">
        <f>'長期改修計画表（工事項目別）'!AG92</f>
        <v>448</v>
      </c>
      <c r="AC13" s="131">
        <f>'長期改修計画表（工事項目別）'!AH92</f>
        <v>1192</v>
      </c>
      <c r="AD13" s="131">
        <f>'長期改修計画表（工事項目別）'!AI92</f>
        <v>0</v>
      </c>
      <c r="AE13" s="131">
        <f>'長期改修計画表（工事項目別）'!AJ92</f>
        <v>0</v>
      </c>
      <c r="AF13" s="131">
        <f>'長期改修計画表（工事項目別）'!AK92</f>
        <v>0</v>
      </c>
      <c r="AG13" s="131">
        <f>'長期改修計画表（工事項目別）'!AL92</f>
        <v>0</v>
      </c>
      <c r="AH13" s="83"/>
      <c r="AI13" s="91"/>
    </row>
    <row r="14" spans="1:35" ht="22.5" customHeight="1" x14ac:dyDescent="0.15">
      <c r="A14" s="289"/>
      <c r="B14" s="111" t="s">
        <v>133</v>
      </c>
      <c r="C14" s="63">
        <v>35</v>
      </c>
      <c r="D14" s="131">
        <f>'長期改修計画表（工事項目別）'!I117</f>
        <v>5253</v>
      </c>
      <c r="E14" s="131">
        <f>'長期改修計画表（工事項目別）'!J117</f>
        <v>0</v>
      </c>
      <c r="F14" s="134">
        <f>'長期改修計画表（工事項目別）'!K117</f>
        <v>4443</v>
      </c>
      <c r="G14" s="131">
        <f>'長期改修計画表（工事項目別）'!L117</f>
        <v>0</v>
      </c>
      <c r="H14" s="131">
        <f>'長期改修計画表（工事項目別）'!M117</f>
        <v>0</v>
      </c>
      <c r="I14" s="131">
        <f>'長期改修計画表（工事項目別）'!N117</f>
        <v>1564</v>
      </c>
      <c r="J14" s="131">
        <f>'長期改修計画表（工事項目別）'!O117</f>
        <v>0</v>
      </c>
      <c r="K14" s="131">
        <f>'長期改修計画表（工事項目別）'!P117</f>
        <v>0</v>
      </c>
      <c r="L14" s="131">
        <f>'長期改修計画表（工事項目別）'!Q117</f>
        <v>0</v>
      </c>
      <c r="M14" s="131">
        <f>'長期改修計画表（工事項目別）'!R117</f>
        <v>0</v>
      </c>
      <c r="N14" s="131">
        <f>'長期改修計画表（工事項目別）'!S117</f>
        <v>1564</v>
      </c>
      <c r="O14" s="131">
        <f>'長期改修計画表（工事項目別）'!T117</f>
        <v>0</v>
      </c>
      <c r="P14" s="131">
        <f>'長期改修計画表（工事項目別）'!U117</f>
        <v>0</v>
      </c>
      <c r="Q14" s="131">
        <f>'長期改修計画表（工事項目別）'!V117</f>
        <v>0</v>
      </c>
      <c r="R14" s="131">
        <f>'長期改修計画表（工事項目別）'!W117</f>
        <v>0</v>
      </c>
      <c r="S14" s="131">
        <f>'長期改修計画表（工事項目別）'!X117</f>
        <v>1564</v>
      </c>
      <c r="T14" s="131">
        <f>'長期改修計画表（工事項目別）'!Y117</f>
        <v>0</v>
      </c>
      <c r="U14" s="131">
        <f>'長期改修計画表（工事項目別）'!Z117</f>
        <v>0</v>
      </c>
      <c r="V14" s="131">
        <f>'長期改修計画表（工事項目別）'!AA117</f>
        <v>0</v>
      </c>
      <c r="W14" s="131">
        <f>'長期改修計画表（工事項目別）'!AB117</f>
        <v>0</v>
      </c>
      <c r="X14" s="131">
        <f>'長期改修計画表（工事項目別）'!AC117</f>
        <v>1564</v>
      </c>
      <c r="Y14" s="131">
        <f>'長期改修計画表（工事項目別）'!AD117</f>
        <v>0</v>
      </c>
      <c r="Z14" s="131">
        <f>'長期改修計画表（工事項目別）'!AE117</f>
        <v>4443</v>
      </c>
      <c r="AA14" s="131">
        <f>'長期改修計画表（工事項目別）'!AF117</f>
        <v>0</v>
      </c>
      <c r="AB14" s="131">
        <f>'長期改修計画表（工事項目別）'!AG117</f>
        <v>0</v>
      </c>
      <c r="AC14" s="131">
        <f>'長期改修計画表（工事項目別）'!AH117</f>
        <v>1564</v>
      </c>
      <c r="AD14" s="131">
        <f>'長期改修計画表（工事項目別）'!AI117</f>
        <v>0</v>
      </c>
      <c r="AE14" s="131">
        <f>'長期改修計画表（工事項目別）'!AJ117</f>
        <v>0</v>
      </c>
      <c r="AF14" s="131">
        <f>'長期改修計画表（工事項目別）'!AK117</f>
        <v>0</v>
      </c>
      <c r="AG14" s="131">
        <f>'長期改修計画表（工事項目別）'!AL117</f>
        <v>0</v>
      </c>
      <c r="AH14" s="83"/>
      <c r="AI14" s="91"/>
    </row>
    <row r="15" spans="1:35" ht="22.5" customHeight="1" x14ac:dyDescent="0.15">
      <c r="A15" s="289"/>
      <c r="B15" s="102" t="s">
        <v>134</v>
      </c>
      <c r="C15" s="110">
        <v>35</v>
      </c>
      <c r="D15" s="135">
        <f>'長期改修計画表（工事項目別）'!I149</f>
        <v>285</v>
      </c>
      <c r="E15" s="135">
        <f>'長期改修計画表（工事項目別）'!J149</f>
        <v>0</v>
      </c>
      <c r="F15" s="135">
        <f>'長期改修計画表（工事項目別）'!K149</f>
        <v>298</v>
      </c>
      <c r="G15" s="135">
        <f>'長期改修計画表（工事項目別）'!L149</f>
        <v>23737</v>
      </c>
      <c r="H15" s="135">
        <f>'長期改修計画表（工事項目別）'!M149</f>
        <v>2321</v>
      </c>
      <c r="I15" s="135">
        <f>'長期改修計画表（工事項目別）'!N149</f>
        <v>0</v>
      </c>
      <c r="J15" s="135">
        <f>'長期改修計画表（工事項目別）'!O149</f>
        <v>0</v>
      </c>
      <c r="K15" s="135">
        <f>'長期改修計画表（工事項目別）'!P149</f>
        <v>338</v>
      </c>
      <c r="L15" s="135">
        <f>'長期改修計画表（工事項目別）'!Q149</f>
        <v>0</v>
      </c>
      <c r="M15" s="135">
        <f>'長期改修計画表（工事項目別）'!R149</f>
        <v>0</v>
      </c>
      <c r="N15" s="135">
        <f>'長期改修計画表（工事項目別）'!S149</f>
        <v>0</v>
      </c>
      <c r="O15" s="135">
        <f>'長期改修計画表（工事項目別）'!T149</f>
        <v>0</v>
      </c>
      <c r="P15" s="135">
        <f>'長期改修計画表（工事項目別）'!U149</f>
        <v>650</v>
      </c>
      <c r="Q15" s="135">
        <f>'長期改修計画表（工事項目別）'!V149</f>
        <v>1481</v>
      </c>
      <c r="R15" s="135">
        <f>'長期改修計画表（工事項目別）'!W149</f>
        <v>0</v>
      </c>
      <c r="S15" s="135">
        <f>'長期改修計画表（工事項目別）'!X149</f>
        <v>0</v>
      </c>
      <c r="T15" s="135">
        <f>'長期改修計画表（工事項目別）'!Y149</f>
        <v>0</v>
      </c>
      <c r="U15" s="135">
        <f>'長期改修計画表（工事項目別）'!Z149</f>
        <v>338</v>
      </c>
      <c r="V15" s="135">
        <f>'長期改修計画表（工事項目別）'!AA149</f>
        <v>1277</v>
      </c>
      <c r="W15" s="135">
        <f>'長期改修計画表（工事項目別）'!AB149</f>
        <v>0</v>
      </c>
      <c r="X15" s="135">
        <f>'長期改修計画表（工事項目別）'!AC149</f>
        <v>0</v>
      </c>
      <c r="Y15" s="135">
        <f>'長期改修計画表（工事項目別）'!AD149</f>
        <v>0</v>
      </c>
      <c r="Z15" s="135">
        <f>'長期改修計画表（工事項目別）'!AE149</f>
        <v>4321</v>
      </c>
      <c r="AA15" s="135">
        <f>'長期改修計画表（工事項目別）'!AF149</f>
        <v>13383</v>
      </c>
      <c r="AB15" s="135">
        <f>'長期改修計画表（工事項目別）'!AG149</f>
        <v>0</v>
      </c>
      <c r="AC15" s="135">
        <f>'長期改修計画表（工事項目別）'!AH149</f>
        <v>0</v>
      </c>
      <c r="AD15" s="135">
        <f>'長期改修計画表（工事項目別）'!AI149</f>
        <v>0</v>
      </c>
      <c r="AE15" s="135">
        <f>'長期改修計画表（工事項目別）'!AJ149</f>
        <v>338</v>
      </c>
      <c r="AF15" s="135">
        <f>'長期改修計画表（工事項目別）'!AK149</f>
        <v>0</v>
      </c>
      <c r="AG15" s="135">
        <f>'長期改修計画表（工事項目別）'!AL149</f>
        <v>0</v>
      </c>
      <c r="AH15" s="86"/>
      <c r="AI15" s="92"/>
    </row>
    <row r="16" spans="1:35" ht="22.5" customHeight="1" x14ac:dyDescent="0.15">
      <c r="A16" s="289"/>
      <c r="B16" s="285" t="s">
        <v>126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</row>
    <row r="17" spans="1:35" ht="22.5" customHeight="1" thickBot="1" x14ac:dyDescent="0.2">
      <c r="A17" s="289"/>
      <c r="B17" s="19" t="s">
        <v>135</v>
      </c>
      <c r="C17" s="59">
        <v>35</v>
      </c>
      <c r="D17" s="136">
        <f>'長期改修計画表（工事項目別）'!I151</f>
        <v>64</v>
      </c>
      <c r="E17" s="136">
        <f>'長期改修計画表（工事項目別）'!J151</f>
        <v>0</v>
      </c>
      <c r="F17" s="136">
        <f>'長期改修計画表（工事項目別）'!K151</f>
        <v>0</v>
      </c>
      <c r="G17" s="136">
        <f>'長期改修計画表（工事項目別）'!L151</f>
        <v>0</v>
      </c>
      <c r="H17" s="136">
        <f>'長期改修計画表（工事項目別）'!M151</f>
        <v>0</v>
      </c>
      <c r="I17" s="136">
        <f>'長期改修計画表（工事項目別）'!N151</f>
        <v>0</v>
      </c>
      <c r="J17" s="136">
        <f>'長期改修計画表（工事項目別）'!O151</f>
        <v>0</v>
      </c>
      <c r="K17" s="136">
        <f>'長期改修計画表（工事項目別）'!P151</f>
        <v>0</v>
      </c>
      <c r="L17" s="136">
        <f>'長期改修計画表（工事項目別）'!Q151</f>
        <v>0</v>
      </c>
      <c r="M17" s="136">
        <f>'長期改修計画表（工事項目別）'!R151</f>
        <v>0</v>
      </c>
      <c r="N17" s="136">
        <f>'長期改修計画表（工事項目別）'!S151</f>
        <v>0</v>
      </c>
      <c r="O17" s="136">
        <f>'長期改修計画表（工事項目別）'!T151</f>
        <v>0</v>
      </c>
      <c r="P17" s="136">
        <f>'長期改修計画表（工事項目別）'!U151</f>
        <v>0</v>
      </c>
      <c r="Q17" s="136">
        <f>'長期改修計画表（工事項目別）'!V151</f>
        <v>0</v>
      </c>
      <c r="R17" s="136">
        <f>'長期改修計画表（工事項目別）'!W151</f>
        <v>0</v>
      </c>
      <c r="S17" s="136">
        <f>'長期改修計画表（工事項目別）'!X151</f>
        <v>0</v>
      </c>
      <c r="T17" s="136">
        <f>'長期改修計画表（工事項目別）'!Y151</f>
        <v>0</v>
      </c>
      <c r="U17" s="136">
        <f>'長期改修計画表（工事項目別）'!Z151</f>
        <v>0</v>
      </c>
      <c r="V17" s="136">
        <f>'長期改修計画表（工事項目別）'!AA151</f>
        <v>0</v>
      </c>
      <c r="W17" s="136">
        <f>'長期改修計画表（工事項目別）'!AB151</f>
        <v>0</v>
      </c>
      <c r="X17" s="136">
        <f>'長期改修計画表（工事項目別）'!AC151</f>
        <v>0</v>
      </c>
      <c r="Y17" s="136">
        <f>'長期改修計画表（工事項目別）'!AD151</f>
        <v>0</v>
      </c>
      <c r="Z17" s="136">
        <f>'長期改修計画表（工事項目別）'!AE151</f>
        <v>0</v>
      </c>
      <c r="AA17" s="136">
        <f>'長期改修計画表（工事項目別）'!AF151</f>
        <v>0</v>
      </c>
      <c r="AB17" s="136">
        <f>'長期改修計画表（工事項目別）'!AG151</f>
        <v>0</v>
      </c>
      <c r="AC17" s="136">
        <f>'長期改修計画表（工事項目別）'!AH151</f>
        <v>0</v>
      </c>
      <c r="AD17" s="136">
        <f>'長期改修計画表（工事項目別）'!AI151</f>
        <v>0</v>
      </c>
      <c r="AE17" s="136">
        <f>'長期改修計画表（工事項目別）'!AJ151</f>
        <v>0</v>
      </c>
      <c r="AF17" s="136">
        <f>'長期改修計画表（工事項目別）'!AK151</f>
        <v>0</v>
      </c>
      <c r="AG17" s="136">
        <f>'長期改修計画表（工事項目別）'!AL151</f>
        <v>0</v>
      </c>
      <c r="AH17" s="82"/>
      <c r="AI17" s="88"/>
    </row>
    <row r="18" spans="1:35" ht="22.5" customHeight="1" thickTop="1" thickBot="1" x14ac:dyDescent="0.2">
      <c r="A18" s="289"/>
      <c r="B18" s="42" t="s">
        <v>359</v>
      </c>
      <c r="C18" s="270"/>
      <c r="D18" s="267">
        <f>'長期改修計画表（工事項目別）'!$I$153</f>
        <v>7935.3400000000011</v>
      </c>
      <c r="E18" s="267">
        <f>'長期改修計画表（工事項目別）'!$J$153</f>
        <v>2699.34</v>
      </c>
      <c r="F18" s="267">
        <f>'長期改修計画表（工事項目別）'!K153</f>
        <v>1062.3900000000001</v>
      </c>
      <c r="G18" s="267">
        <f>'長期改修計画表（工事項目別）'!L153</f>
        <v>4984.7700000000004</v>
      </c>
      <c r="H18" s="267">
        <f>'長期改修計画表（工事項目別）'!M153</f>
        <v>4284</v>
      </c>
      <c r="I18" s="267">
        <f>'長期改修計画表（工事項目別）'!N153</f>
        <v>606.9</v>
      </c>
      <c r="J18" s="267">
        <f>'長期改修計画表（工事項目別）'!O153</f>
        <v>111.09000000000002</v>
      </c>
      <c r="K18" s="267">
        <f>'長期改修計画表（工事項目別）'!P153</f>
        <v>70.98</v>
      </c>
      <c r="L18" s="267">
        <f>'長期改修計画表（工事項目別）'!Q153</f>
        <v>32.97</v>
      </c>
      <c r="M18" s="267">
        <f>'長期改修計画表（工事項目別）'!R153</f>
        <v>5.88</v>
      </c>
      <c r="N18" s="267">
        <f>'長期改修計画表（工事項目別）'!S153</f>
        <v>3507.6300000000006</v>
      </c>
      <c r="O18" s="267">
        <f>'長期改修計画表（工事項目別）'!T153</f>
        <v>336.42</v>
      </c>
      <c r="P18" s="267">
        <f>'長期改修計画表（工事項目別）'!U153</f>
        <v>136.5</v>
      </c>
      <c r="Q18" s="267">
        <f>'長期改修計画表（工事項目別）'!V153</f>
        <v>410.76000000000005</v>
      </c>
      <c r="R18" s="267">
        <f>'長期改修計画表（工事項目別）'!W153</f>
        <v>940.17000000000007</v>
      </c>
      <c r="S18" s="267">
        <f>'長期改修計画表（工事項目別）'!X153</f>
        <v>588</v>
      </c>
      <c r="T18" s="267">
        <f>'長期改修計画表（工事項目別）'!Y153</f>
        <v>111.09000000000002</v>
      </c>
      <c r="U18" s="267">
        <f>'長期改修計画表（工事項目別）'!Z153</f>
        <v>70.98</v>
      </c>
      <c r="V18" s="267">
        <f>'長期改修計画表（工事項目別）'!AA153</f>
        <v>920.22000000000014</v>
      </c>
      <c r="W18" s="267">
        <f>'長期改修計画表（工事項目別）'!AB153</f>
        <v>24.78</v>
      </c>
      <c r="X18" s="267">
        <f>'長期改修計画表（工事項目別）'!AC153</f>
        <v>6318.4800000000005</v>
      </c>
      <c r="Y18" s="267">
        <f>'長期改修計画表（工事項目別）'!AD153</f>
        <v>336.42</v>
      </c>
      <c r="Z18" s="267">
        <f>'長期改修計画表（工事項目別）'!AE153</f>
        <v>1840.4400000000003</v>
      </c>
      <c r="AA18" s="267">
        <f>'長期改修計画表（工事項目別）'!AF153</f>
        <v>2843.4</v>
      </c>
      <c r="AB18" s="267">
        <f>'長期改修計画表（工事項目別）'!AG153</f>
        <v>3265.5</v>
      </c>
      <c r="AC18" s="267">
        <f>'長期改修計画表（工事項目別）'!AH153</f>
        <v>1313.5500000000002</v>
      </c>
      <c r="AD18" s="267">
        <f>'長期改修計画表（工事項目別）'!AI153</f>
        <v>271.74</v>
      </c>
      <c r="AE18" s="267">
        <f>'長期改修計画表（工事項目別）'!AJ153</f>
        <v>70.98</v>
      </c>
      <c r="AF18" s="267">
        <f>'長期改修計画表（工事項目別）'!AK153</f>
        <v>99.75</v>
      </c>
      <c r="AG18" s="267">
        <f>'長期改修計画表（工事項目別）'!AL153</f>
        <v>0</v>
      </c>
      <c r="AH18" s="268"/>
      <c r="AI18" s="269"/>
    </row>
    <row r="19" spans="1:35" ht="22.5" customHeight="1" thickTop="1" x14ac:dyDescent="0.15">
      <c r="A19" s="290"/>
      <c r="B19" s="42" t="s">
        <v>111</v>
      </c>
      <c r="C19" s="70"/>
      <c r="D19" s="139">
        <f t="shared" ref="D19:AG19" si="1">D7+D8+D10+D11+D12+D13+D14+D15+D17+D18</f>
        <v>47612.040000000008</v>
      </c>
      <c r="E19" s="139">
        <f t="shared" si="1"/>
        <v>16196.04</v>
      </c>
      <c r="F19" s="139">
        <f t="shared" si="1"/>
        <v>6374.34</v>
      </c>
      <c r="G19" s="139">
        <f t="shared" si="1"/>
        <v>29908.62</v>
      </c>
      <c r="H19" s="139">
        <f t="shared" si="1"/>
        <v>25704</v>
      </c>
      <c r="I19" s="139">
        <f t="shared" si="1"/>
        <v>3641.4</v>
      </c>
      <c r="J19" s="139">
        <f t="shared" si="1"/>
        <v>666.54000000000008</v>
      </c>
      <c r="K19" s="139">
        <f t="shared" si="1"/>
        <v>425.88</v>
      </c>
      <c r="L19" s="139">
        <f t="shared" si="1"/>
        <v>197.82</v>
      </c>
      <c r="M19" s="139">
        <f t="shared" si="1"/>
        <v>35.28</v>
      </c>
      <c r="N19" s="139">
        <f t="shared" si="1"/>
        <v>21045.780000000002</v>
      </c>
      <c r="O19" s="139">
        <f t="shared" si="1"/>
        <v>2018.52</v>
      </c>
      <c r="P19" s="139">
        <f t="shared" si="1"/>
        <v>819</v>
      </c>
      <c r="Q19" s="139">
        <f t="shared" si="1"/>
        <v>2464.5600000000004</v>
      </c>
      <c r="R19" s="139">
        <f t="shared" si="1"/>
        <v>5641.02</v>
      </c>
      <c r="S19" s="139">
        <f t="shared" si="1"/>
        <v>3528</v>
      </c>
      <c r="T19" s="139">
        <f t="shared" si="1"/>
        <v>666.54000000000008</v>
      </c>
      <c r="U19" s="139">
        <f t="shared" si="1"/>
        <v>425.88</v>
      </c>
      <c r="V19" s="139">
        <f t="shared" si="1"/>
        <v>5521.3200000000006</v>
      </c>
      <c r="W19" s="139">
        <f t="shared" si="1"/>
        <v>148.68</v>
      </c>
      <c r="X19" s="139">
        <f t="shared" si="1"/>
        <v>37910.880000000005</v>
      </c>
      <c r="Y19" s="139">
        <f t="shared" si="1"/>
        <v>2018.52</v>
      </c>
      <c r="Z19" s="139">
        <f t="shared" si="1"/>
        <v>11042.640000000001</v>
      </c>
      <c r="AA19" s="139">
        <f t="shared" si="1"/>
        <v>17060.400000000001</v>
      </c>
      <c r="AB19" s="139">
        <f t="shared" si="1"/>
        <v>19593</v>
      </c>
      <c r="AC19" s="139">
        <f t="shared" si="1"/>
        <v>7881.3</v>
      </c>
      <c r="AD19" s="139">
        <f t="shared" si="1"/>
        <v>1630.44</v>
      </c>
      <c r="AE19" s="139">
        <f t="shared" si="1"/>
        <v>425.88</v>
      </c>
      <c r="AF19" s="139">
        <f t="shared" si="1"/>
        <v>598.5</v>
      </c>
      <c r="AG19" s="139">
        <f t="shared" si="1"/>
        <v>0</v>
      </c>
      <c r="AH19" s="74"/>
      <c r="AI19" s="94"/>
    </row>
    <row r="20" spans="1:35" ht="22.5" customHeight="1" x14ac:dyDescent="0.15">
      <c r="A20" s="261"/>
      <c r="B20" s="272"/>
      <c r="C20" s="271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4"/>
      <c r="AI20" s="275"/>
    </row>
    <row r="21" spans="1:35" ht="22.5" customHeight="1" x14ac:dyDescent="0.15">
      <c r="A21" s="291" t="s">
        <v>138</v>
      </c>
      <c r="B21" s="285" t="s">
        <v>127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7"/>
    </row>
    <row r="22" spans="1:35" ht="22.5" customHeight="1" x14ac:dyDescent="0.15">
      <c r="A22" s="292"/>
      <c r="B22" s="101"/>
      <c r="C22" s="6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3"/>
      <c r="AI22" s="114"/>
    </row>
    <row r="23" spans="1:35" ht="22.5" customHeight="1" thickBot="1" x14ac:dyDescent="0.2">
      <c r="A23" s="292"/>
      <c r="B23" s="115"/>
      <c r="C23" s="116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85"/>
      <c r="AI23" s="93"/>
    </row>
    <row r="24" spans="1:35" ht="22.5" customHeight="1" thickTop="1" x14ac:dyDescent="0.15">
      <c r="A24" s="293"/>
      <c r="B24" s="42" t="s">
        <v>111</v>
      </c>
      <c r="C24" s="7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74"/>
      <c r="AI24" s="94"/>
    </row>
    <row r="25" spans="1:35" ht="22.5" customHeight="1" x14ac:dyDescent="0.15">
      <c r="A25" s="262"/>
      <c r="B25" s="272"/>
      <c r="C25" s="271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4"/>
      <c r="AI25" s="275"/>
    </row>
    <row r="26" spans="1:35" ht="22.5" customHeight="1" x14ac:dyDescent="0.15">
      <c r="A26" s="291" t="s">
        <v>139</v>
      </c>
      <c r="B26" s="285" t="s">
        <v>128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7"/>
    </row>
    <row r="27" spans="1:35" ht="22.5" customHeight="1" x14ac:dyDescent="0.15">
      <c r="A27" s="292"/>
      <c r="B27" s="101"/>
      <c r="C27" s="66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14"/>
    </row>
    <row r="28" spans="1:35" ht="22.5" customHeight="1" thickBot="1" x14ac:dyDescent="0.2">
      <c r="A28" s="292"/>
      <c r="B28" s="115"/>
      <c r="C28" s="116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85"/>
      <c r="AI28" s="93"/>
    </row>
    <row r="29" spans="1:35" ht="22.5" customHeight="1" thickTop="1" thickBot="1" x14ac:dyDescent="0.2">
      <c r="A29" s="292"/>
      <c r="B29" s="103" t="s">
        <v>111</v>
      </c>
      <c r="C29" s="104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05"/>
      <c r="AI29" s="106"/>
    </row>
    <row r="30" spans="1:35" ht="22.5" customHeight="1" thickTop="1" thickBot="1" x14ac:dyDescent="0.2">
      <c r="A30" s="294"/>
      <c r="B30" s="295"/>
      <c r="C30" s="10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I30" s="106"/>
    </row>
    <row r="31" spans="1:35" ht="22.5" customHeight="1" thickTop="1" x14ac:dyDescent="0.15">
      <c r="A31" s="282"/>
      <c r="B31" s="228" t="s">
        <v>226</v>
      </c>
      <c r="C31" s="160"/>
      <c r="D31" s="161">
        <f t="shared" ref="D31:AG31" si="2">D19+D24+D29</f>
        <v>47612.040000000008</v>
      </c>
      <c r="E31" s="161">
        <f t="shared" si="2"/>
        <v>16196.04</v>
      </c>
      <c r="F31" s="161">
        <f t="shared" si="2"/>
        <v>6374.34</v>
      </c>
      <c r="G31" s="161">
        <f t="shared" si="2"/>
        <v>29908.62</v>
      </c>
      <c r="H31" s="161">
        <f t="shared" si="2"/>
        <v>25704</v>
      </c>
      <c r="I31" s="161">
        <f t="shared" si="2"/>
        <v>3641.4</v>
      </c>
      <c r="J31" s="161">
        <f t="shared" si="2"/>
        <v>666.54000000000008</v>
      </c>
      <c r="K31" s="161">
        <f t="shared" si="2"/>
        <v>425.88</v>
      </c>
      <c r="L31" s="161">
        <f t="shared" si="2"/>
        <v>197.82</v>
      </c>
      <c r="M31" s="161">
        <f t="shared" si="2"/>
        <v>35.28</v>
      </c>
      <c r="N31" s="161">
        <f t="shared" si="2"/>
        <v>21045.780000000002</v>
      </c>
      <c r="O31" s="161">
        <f t="shared" si="2"/>
        <v>2018.52</v>
      </c>
      <c r="P31" s="161">
        <f t="shared" si="2"/>
        <v>819</v>
      </c>
      <c r="Q31" s="161">
        <f t="shared" si="2"/>
        <v>2464.5600000000004</v>
      </c>
      <c r="R31" s="161">
        <f t="shared" si="2"/>
        <v>5641.02</v>
      </c>
      <c r="S31" s="161">
        <f t="shared" si="2"/>
        <v>3528</v>
      </c>
      <c r="T31" s="161">
        <f t="shared" si="2"/>
        <v>666.54000000000008</v>
      </c>
      <c r="U31" s="161">
        <f t="shared" si="2"/>
        <v>425.88</v>
      </c>
      <c r="V31" s="161">
        <f t="shared" si="2"/>
        <v>5521.3200000000006</v>
      </c>
      <c r="W31" s="161">
        <f t="shared" si="2"/>
        <v>148.68</v>
      </c>
      <c r="X31" s="161">
        <f t="shared" si="2"/>
        <v>37910.880000000005</v>
      </c>
      <c r="Y31" s="161">
        <f t="shared" si="2"/>
        <v>2018.52</v>
      </c>
      <c r="Z31" s="161">
        <f t="shared" si="2"/>
        <v>11042.640000000001</v>
      </c>
      <c r="AA31" s="161">
        <f t="shared" si="2"/>
        <v>17060.400000000001</v>
      </c>
      <c r="AB31" s="161">
        <f t="shared" si="2"/>
        <v>19593</v>
      </c>
      <c r="AC31" s="161">
        <f t="shared" si="2"/>
        <v>7881.3</v>
      </c>
      <c r="AD31" s="161">
        <f t="shared" si="2"/>
        <v>1630.44</v>
      </c>
      <c r="AE31" s="161">
        <f t="shared" si="2"/>
        <v>425.88</v>
      </c>
      <c r="AF31" s="161">
        <f t="shared" si="2"/>
        <v>598.5</v>
      </c>
      <c r="AG31" s="161">
        <f t="shared" si="2"/>
        <v>0</v>
      </c>
      <c r="AH31" s="169"/>
      <c r="AI31" s="162"/>
    </row>
    <row r="32" spans="1:35" ht="22.5" customHeight="1" x14ac:dyDescent="0.15">
      <c r="A32" s="283"/>
      <c r="B32" s="229" t="s">
        <v>227</v>
      </c>
      <c r="C32" s="3"/>
      <c r="D32" s="128">
        <f>(ROUNDUP((C32+D31),-3))/1000</f>
        <v>48</v>
      </c>
      <c r="E32" s="128">
        <f t="shared" ref="E32:AG32" si="3">(ROUNDUP((D32*1000+E31),-3))/1000</f>
        <v>65</v>
      </c>
      <c r="F32" s="128">
        <f t="shared" si="3"/>
        <v>72</v>
      </c>
      <c r="G32" s="128">
        <f t="shared" si="3"/>
        <v>102</v>
      </c>
      <c r="H32" s="128">
        <f t="shared" si="3"/>
        <v>128</v>
      </c>
      <c r="I32" s="128">
        <f t="shared" si="3"/>
        <v>132</v>
      </c>
      <c r="J32" s="128">
        <f t="shared" si="3"/>
        <v>133</v>
      </c>
      <c r="K32" s="128">
        <f t="shared" si="3"/>
        <v>134</v>
      </c>
      <c r="L32" s="128">
        <f t="shared" si="3"/>
        <v>135</v>
      </c>
      <c r="M32" s="128">
        <f t="shared" si="3"/>
        <v>136</v>
      </c>
      <c r="N32" s="128">
        <f t="shared" si="3"/>
        <v>158</v>
      </c>
      <c r="O32" s="128">
        <f t="shared" si="3"/>
        <v>161</v>
      </c>
      <c r="P32" s="128">
        <f t="shared" si="3"/>
        <v>162</v>
      </c>
      <c r="Q32" s="128">
        <f t="shared" si="3"/>
        <v>165</v>
      </c>
      <c r="R32" s="128">
        <f t="shared" si="3"/>
        <v>171</v>
      </c>
      <c r="S32" s="128">
        <f t="shared" si="3"/>
        <v>175</v>
      </c>
      <c r="T32" s="128">
        <f t="shared" si="3"/>
        <v>176</v>
      </c>
      <c r="U32" s="128">
        <f t="shared" si="3"/>
        <v>177</v>
      </c>
      <c r="V32" s="128">
        <f t="shared" si="3"/>
        <v>183</v>
      </c>
      <c r="W32" s="128">
        <f t="shared" si="3"/>
        <v>184</v>
      </c>
      <c r="X32" s="128">
        <f t="shared" si="3"/>
        <v>222</v>
      </c>
      <c r="Y32" s="128">
        <f t="shared" si="3"/>
        <v>225</v>
      </c>
      <c r="Z32" s="128">
        <f t="shared" si="3"/>
        <v>237</v>
      </c>
      <c r="AA32" s="128">
        <f t="shared" si="3"/>
        <v>255</v>
      </c>
      <c r="AB32" s="128">
        <f t="shared" si="3"/>
        <v>275</v>
      </c>
      <c r="AC32" s="128">
        <f t="shared" si="3"/>
        <v>283</v>
      </c>
      <c r="AD32" s="128">
        <f t="shared" si="3"/>
        <v>285</v>
      </c>
      <c r="AE32" s="128">
        <f t="shared" si="3"/>
        <v>286</v>
      </c>
      <c r="AF32" s="128">
        <f t="shared" si="3"/>
        <v>287</v>
      </c>
      <c r="AG32" s="128">
        <f t="shared" si="3"/>
        <v>287</v>
      </c>
      <c r="AH32" s="26"/>
      <c r="AI32" s="7"/>
    </row>
    <row r="51" spans="1:35" ht="14.25" thickBot="1" x14ac:dyDescent="0.2"/>
    <row r="52" spans="1:35" ht="22.5" customHeight="1" thickTop="1" x14ac:dyDescent="0.15">
      <c r="A52" s="282"/>
      <c r="B52" s="228" t="s">
        <v>226</v>
      </c>
      <c r="C52" s="228" t="s">
        <v>226</v>
      </c>
      <c r="D52" s="161">
        <f>D31</f>
        <v>47612.040000000008</v>
      </c>
      <c r="E52" s="161">
        <f t="shared" ref="E52:AG52" si="4">E31</f>
        <v>16196.04</v>
      </c>
      <c r="F52" s="161">
        <f t="shared" si="4"/>
        <v>6374.34</v>
      </c>
      <c r="G52" s="161">
        <f t="shared" si="4"/>
        <v>29908.62</v>
      </c>
      <c r="H52" s="161">
        <f t="shared" si="4"/>
        <v>25704</v>
      </c>
      <c r="I52" s="161">
        <f t="shared" si="4"/>
        <v>3641.4</v>
      </c>
      <c r="J52" s="161">
        <f t="shared" si="4"/>
        <v>666.54000000000008</v>
      </c>
      <c r="K52" s="161">
        <f t="shared" si="4"/>
        <v>425.88</v>
      </c>
      <c r="L52" s="161">
        <f t="shared" si="4"/>
        <v>197.82</v>
      </c>
      <c r="M52" s="161">
        <f t="shared" si="4"/>
        <v>35.28</v>
      </c>
      <c r="N52" s="161">
        <f t="shared" si="4"/>
        <v>21045.780000000002</v>
      </c>
      <c r="O52" s="161">
        <f t="shared" si="4"/>
        <v>2018.52</v>
      </c>
      <c r="P52" s="161">
        <f t="shared" si="4"/>
        <v>819</v>
      </c>
      <c r="Q52" s="161">
        <f t="shared" si="4"/>
        <v>2464.5600000000004</v>
      </c>
      <c r="R52" s="161">
        <f t="shared" si="4"/>
        <v>5641.02</v>
      </c>
      <c r="S52" s="161">
        <f t="shared" si="4"/>
        <v>3528</v>
      </c>
      <c r="T52" s="161">
        <f t="shared" si="4"/>
        <v>666.54000000000008</v>
      </c>
      <c r="U52" s="161">
        <f t="shared" si="4"/>
        <v>425.88</v>
      </c>
      <c r="V52" s="161">
        <f t="shared" si="4"/>
        <v>5521.3200000000006</v>
      </c>
      <c r="W52" s="161">
        <f t="shared" si="4"/>
        <v>148.68</v>
      </c>
      <c r="X52" s="161">
        <f t="shared" si="4"/>
        <v>37910.880000000005</v>
      </c>
      <c r="Y52" s="161">
        <f t="shared" si="4"/>
        <v>2018.52</v>
      </c>
      <c r="Z52" s="161">
        <f t="shared" si="4"/>
        <v>11042.640000000001</v>
      </c>
      <c r="AA52" s="161">
        <f t="shared" si="4"/>
        <v>17060.400000000001</v>
      </c>
      <c r="AB52" s="161">
        <f t="shared" si="4"/>
        <v>19593</v>
      </c>
      <c r="AC52" s="161">
        <f t="shared" si="4"/>
        <v>7881.3</v>
      </c>
      <c r="AD52" s="161">
        <f t="shared" si="4"/>
        <v>1630.44</v>
      </c>
      <c r="AE52" s="161">
        <f t="shared" si="4"/>
        <v>425.88</v>
      </c>
      <c r="AF52" s="161">
        <f t="shared" si="4"/>
        <v>598.5</v>
      </c>
      <c r="AG52" s="161">
        <f t="shared" si="4"/>
        <v>0</v>
      </c>
      <c r="AH52" s="169"/>
      <c r="AI52" s="162"/>
    </row>
    <row r="53" spans="1:35" ht="22.5" customHeight="1" x14ac:dyDescent="0.15">
      <c r="A53" s="283"/>
      <c r="B53" s="229" t="s">
        <v>227</v>
      </c>
      <c r="C53" s="229" t="s">
        <v>227</v>
      </c>
      <c r="D53" s="128">
        <f>(ROUNDUP((D52),-3))/1000</f>
        <v>48</v>
      </c>
      <c r="E53" s="128">
        <f t="shared" ref="E53" si="5">(ROUNDUP((D53*1000+E52),-3))/1000</f>
        <v>65</v>
      </c>
      <c r="F53" s="128">
        <f t="shared" ref="F53" si="6">(ROUNDUP((E53*1000+F52),-3))/1000</f>
        <v>72</v>
      </c>
      <c r="G53" s="128">
        <f t="shared" ref="G53" si="7">(ROUNDUP((F53*1000+G52),-3))/1000</f>
        <v>102</v>
      </c>
      <c r="H53" s="128">
        <f t="shared" ref="H53" si="8">(ROUNDUP((G53*1000+H52),-3))/1000</f>
        <v>128</v>
      </c>
      <c r="I53" s="128">
        <f t="shared" ref="I53" si="9">(ROUNDUP((H53*1000+I52),-3))/1000</f>
        <v>132</v>
      </c>
      <c r="J53" s="128">
        <f t="shared" ref="J53" si="10">(ROUNDUP((I53*1000+J52),-3))/1000</f>
        <v>133</v>
      </c>
      <c r="K53" s="128">
        <f t="shared" ref="K53" si="11">(ROUNDUP((J53*1000+K52),-3))/1000</f>
        <v>134</v>
      </c>
      <c r="L53" s="128">
        <f t="shared" ref="L53" si="12">(ROUNDUP((K53*1000+L52),-3))/1000</f>
        <v>135</v>
      </c>
      <c r="M53" s="128">
        <f t="shared" ref="M53" si="13">(ROUNDUP((L53*1000+M52),-3))/1000</f>
        <v>136</v>
      </c>
      <c r="N53" s="128">
        <f t="shared" ref="N53" si="14">(ROUNDUP((M53*1000+N52),-3))/1000</f>
        <v>158</v>
      </c>
      <c r="O53" s="128">
        <f t="shared" ref="O53" si="15">(ROUNDUP((N53*1000+O52),-3))/1000</f>
        <v>161</v>
      </c>
      <c r="P53" s="128">
        <f t="shared" ref="P53" si="16">(ROUNDUP((O53*1000+P52),-3))/1000</f>
        <v>162</v>
      </c>
      <c r="Q53" s="128">
        <f t="shared" ref="Q53" si="17">(ROUNDUP((P53*1000+Q52),-3))/1000</f>
        <v>165</v>
      </c>
      <c r="R53" s="128">
        <f t="shared" ref="R53" si="18">(ROUNDUP((Q53*1000+R52),-3))/1000</f>
        <v>171</v>
      </c>
      <c r="S53" s="128">
        <f t="shared" ref="S53" si="19">(ROUNDUP((R53*1000+S52),-3))/1000</f>
        <v>175</v>
      </c>
      <c r="T53" s="128">
        <f t="shared" ref="T53" si="20">(ROUNDUP((S53*1000+T52),-3))/1000</f>
        <v>176</v>
      </c>
      <c r="U53" s="128">
        <f t="shared" ref="U53" si="21">(ROUNDUP((T53*1000+U52),-3))/1000</f>
        <v>177</v>
      </c>
      <c r="V53" s="128">
        <f t="shared" ref="V53" si="22">(ROUNDUP((U53*1000+V52),-3))/1000</f>
        <v>183</v>
      </c>
      <c r="W53" s="128">
        <f t="shared" ref="W53" si="23">(ROUNDUP((V53*1000+W52),-3))/1000</f>
        <v>184</v>
      </c>
      <c r="X53" s="128">
        <f t="shared" ref="X53" si="24">(ROUNDUP((W53*1000+X52),-3))/1000</f>
        <v>222</v>
      </c>
      <c r="Y53" s="128">
        <f t="shared" ref="Y53" si="25">(ROUNDUP((X53*1000+Y52),-3))/1000</f>
        <v>225</v>
      </c>
      <c r="Z53" s="128">
        <f t="shared" ref="Z53" si="26">(ROUNDUP((Y53*1000+Z52),-3))/1000</f>
        <v>237</v>
      </c>
      <c r="AA53" s="128">
        <f t="shared" ref="AA53" si="27">(ROUNDUP((Z53*1000+AA52),-3))/1000</f>
        <v>255</v>
      </c>
      <c r="AB53" s="128">
        <f t="shared" ref="AB53" si="28">(ROUNDUP((AA53*1000+AB52),-3))/1000</f>
        <v>275</v>
      </c>
      <c r="AC53" s="128">
        <f t="shared" ref="AC53" si="29">(ROUNDUP((AB53*1000+AC52),-3))/1000</f>
        <v>283</v>
      </c>
      <c r="AD53" s="128">
        <f t="shared" ref="AD53" si="30">(ROUNDUP((AC53*1000+AD52),-3))/1000</f>
        <v>285</v>
      </c>
      <c r="AE53" s="128">
        <f t="shared" ref="AE53" si="31">(ROUNDUP((AD53*1000+AE52),-3))/1000</f>
        <v>286</v>
      </c>
      <c r="AF53" s="128">
        <f t="shared" ref="AF53" si="32">(ROUNDUP((AE53*1000+AF52),-3))/1000</f>
        <v>287</v>
      </c>
      <c r="AG53" s="128">
        <f t="shared" ref="AG53" si="33">(ROUNDUP((AF53*1000+AG52),-3))/1000</f>
        <v>287</v>
      </c>
      <c r="AH53" s="26"/>
      <c r="AI53" s="7"/>
    </row>
  </sheetData>
  <mergeCells count="13">
    <mergeCell ref="A52:A53"/>
    <mergeCell ref="A3:B4"/>
    <mergeCell ref="AI3:AI4"/>
    <mergeCell ref="B26:AI26"/>
    <mergeCell ref="A5:A19"/>
    <mergeCell ref="A21:A24"/>
    <mergeCell ref="A26:A29"/>
    <mergeCell ref="A31:A32"/>
    <mergeCell ref="B21:AI21"/>
    <mergeCell ref="B5:AI5"/>
    <mergeCell ref="B9:AI9"/>
    <mergeCell ref="B16:AI16"/>
    <mergeCell ref="A30:B30"/>
  </mergeCells>
  <phoneticPr fontId="2"/>
  <pageMargins left="0.9055118110236221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1"/>
  <sheetViews>
    <sheetView tabSelected="1" view="pageBreakPreview" zoomScale="91" zoomScaleNormal="78" zoomScaleSheetLayoutView="91" workbookViewId="0">
      <selection activeCell="L7" sqref="L1:L1048576"/>
    </sheetView>
  </sheetViews>
  <sheetFormatPr defaultRowHeight="13.5" x14ac:dyDescent="0.15"/>
  <cols>
    <col min="1" max="1" width="3.875" style="1" customWidth="1"/>
    <col min="2" max="2" width="25" style="1" customWidth="1"/>
    <col min="3" max="3" width="9.125" style="1" bestFit="1" customWidth="1"/>
    <col min="4" max="4" width="5.375" style="1" customWidth="1"/>
    <col min="5" max="8" width="4.125" style="1" customWidth="1"/>
    <col min="9" max="38" width="4.375" style="1" customWidth="1"/>
    <col min="39" max="39" width="4.5" style="1" customWidth="1"/>
    <col min="40" max="40" width="13.25" style="1" customWidth="1"/>
  </cols>
  <sheetData>
    <row r="1" spans="1:40" ht="16.5" customHeight="1" x14ac:dyDescent="0.15">
      <c r="A1" s="10" t="s">
        <v>350</v>
      </c>
    </row>
    <row r="2" spans="1:40" ht="13.5" customHeight="1" x14ac:dyDescent="0.15">
      <c r="A2" s="10"/>
      <c r="AE2" s="167" t="s">
        <v>228</v>
      </c>
    </row>
    <row r="3" spans="1:40" ht="13.5" customHeight="1" x14ac:dyDescent="0.15">
      <c r="A3" s="10"/>
      <c r="AE3" s="167" t="s">
        <v>231</v>
      </c>
    </row>
    <row r="4" spans="1:40" ht="13.5" customHeight="1" x14ac:dyDescent="0.15">
      <c r="A4" s="10"/>
      <c r="AE4" s="167" t="s">
        <v>229</v>
      </c>
    </row>
    <row r="5" spans="1:40" ht="13.5" customHeight="1" x14ac:dyDescent="0.15">
      <c r="A5" s="10"/>
      <c r="AE5" s="167" t="s">
        <v>232</v>
      </c>
    </row>
    <row r="6" spans="1:40" ht="13.5" customHeight="1" x14ac:dyDescent="0.15">
      <c r="A6" s="10"/>
      <c r="AE6" s="243"/>
      <c r="AF6" s="167" t="s">
        <v>233</v>
      </c>
    </row>
    <row r="7" spans="1:40" ht="4.5" customHeight="1" x14ac:dyDescent="0.15">
      <c r="A7" s="10"/>
      <c r="AE7" s="244"/>
      <c r="AF7" s="167"/>
    </row>
    <row r="8" spans="1:40" ht="13.5" customHeight="1" x14ac:dyDescent="0.15">
      <c r="AE8" s="242"/>
      <c r="AF8" s="167" t="s">
        <v>234</v>
      </c>
      <c r="AN8" s="226" t="s">
        <v>222</v>
      </c>
    </row>
    <row r="9" spans="1:40" ht="4.5" customHeight="1" x14ac:dyDescent="0.15">
      <c r="AE9" s="167"/>
      <c r="AN9" s="226"/>
    </row>
    <row r="10" spans="1:40" ht="13.5" customHeight="1" x14ac:dyDescent="0.15">
      <c r="A10" s="297" t="s">
        <v>16</v>
      </c>
      <c r="B10" s="297"/>
      <c r="C10" s="298" t="s">
        <v>0</v>
      </c>
      <c r="D10" s="78" t="s">
        <v>107</v>
      </c>
      <c r="E10" s="299" t="s">
        <v>1</v>
      </c>
      <c r="F10" s="77" t="s">
        <v>2</v>
      </c>
      <c r="G10" s="189" t="s">
        <v>89</v>
      </c>
      <c r="H10" s="301" t="s">
        <v>90</v>
      </c>
      <c r="I10" s="204">
        <v>2020</v>
      </c>
      <c r="J10" s="204">
        <f>I10+1</f>
        <v>2021</v>
      </c>
      <c r="K10" s="204">
        <f t="shared" ref="K10:AL10" si="0">J10+1</f>
        <v>2022</v>
      </c>
      <c r="L10" s="204">
        <f t="shared" si="0"/>
        <v>2023</v>
      </c>
      <c r="M10" s="204">
        <f t="shared" si="0"/>
        <v>2024</v>
      </c>
      <c r="N10" s="204">
        <f t="shared" si="0"/>
        <v>2025</v>
      </c>
      <c r="O10" s="204">
        <f t="shared" si="0"/>
        <v>2026</v>
      </c>
      <c r="P10" s="204">
        <f t="shared" si="0"/>
        <v>2027</v>
      </c>
      <c r="Q10" s="204">
        <f t="shared" si="0"/>
        <v>2028</v>
      </c>
      <c r="R10" s="204">
        <f t="shared" si="0"/>
        <v>2029</v>
      </c>
      <c r="S10" s="204">
        <f t="shared" si="0"/>
        <v>2030</v>
      </c>
      <c r="T10" s="204">
        <f t="shared" si="0"/>
        <v>2031</v>
      </c>
      <c r="U10" s="204">
        <f t="shared" si="0"/>
        <v>2032</v>
      </c>
      <c r="V10" s="204">
        <f t="shared" si="0"/>
        <v>2033</v>
      </c>
      <c r="W10" s="204">
        <f t="shared" si="0"/>
        <v>2034</v>
      </c>
      <c r="X10" s="204">
        <f t="shared" si="0"/>
        <v>2035</v>
      </c>
      <c r="Y10" s="204">
        <f t="shared" si="0"/>
        <v>2036</v>
      </c>
      <c r="Z10" s="204">
        <f t="shared" si="0"/>
        <v>2037</v>
      </c>
      <c r="AA10" s="204">
        <f t="shared" si="0"/>
        <v>2038</v>
      </c>
      <c r="AB10" s="204">
        <f t="shared" si="0"/>
        <v>2039</v>
      </c>
      <c r="AC10" s="204">
        <f t="shared" si="0"/>
        <v>2040</v>
      </c>
      <c r="AD10" s="204">
        <f t="shared" si="0"/>
        <v>2041</v>
      </c>
      <c r="AE10" s="204">
        <f t="shared" si="0"/>
        <v>2042</v>
      </c>
      <c r="AF10" s="204">
        <f t="shared" si="0"/>
        <v>2043</v>
      </c>
      <c r="AG10" s="204">
        <f t="shared" si="0"/>
        <v>2044</v>
      </c>
      <c r="AH10" s="204">
        <f t="shared" si="0"/>
        <v>2045</v>
      </c>
      <c r="AI10" s="204">
        <f t="shared" si="0"/>
        <v>2046</v>
      </c>
      <c r="AJ10" s="204">
        <f t="shared" si="0"/>
        <v>2047</v>
      </c>
      <c r="AK10" s="204">
        <f t="shared" si="0"/>
        <v>2048</v>
      </c>
      <c r="AL10" s="204">
        <f t="shared" si="0"/>
        <v>2049</v>
      </c>
      <c r="AM10" s="80" t="s">
        <v>3</v>
      </c>
      <c r="AN10" s="296" t="s">
        <v>23</v>
      </c>
    </row>
    <row r="11" spans="1:40" x14ac:dyDescent="0.15">
      <c r="A11" s="297"/>
      <c r="B11" s="297"/>
      <c r="C11" s="298"/>
      <c r="D11" s="79" t="s">
        <v>110</v>
      </c>
      <c r="E11" s="300"/>
      <c r="F11" s="77" t="s">
        <v>4</v>
      </c>
      <c r="G11" s="190" t="s">
        <v>219</v>
      </c>
      <c r="H11" s="302"/>
      <c r="I11" s="204">
        <v>1</v>
      </c>
      <c r="J11" s="204">
        <f>I11+1</f>
        <v>2</v>
      </c>
      <c r="K11" s="204">
        <f t="shared" ref="K11:AL11" si="1">J11+1</f>
        <v>3</v>
      </c>
      <c r="L11" s="204">
        <f t="shared" si="1"/>
        <v>4</v>
      </c>
      <c r="M11" s="204">
        <f t="shared" si="1"/>
        <v>5</v>
      </c>
      <c r="N11" s="204">
        <f t="shared" si="1"/>
        <v>6</v>
      </c>
      <c r="O11" s="204">
        <f t="shared" si="1"/>
        <v>7</v>
      </c>
      <c r="P11" s="204">
        <f t="shared" si="1"/>
        <v>8</v>
      </c>
      <c r="Q11" s="204">
        <f t="shared" si="1"/>
        <v>9</v>
      </c>
      <c r="R11" s="204">
        <f t="shared" si="1"/>
        <v>10</v>
      </c>
      <c r="S11" s="204">
        <f t="shared" si="1"/>
        <v>11</v>
      </c>
      <c r="T11" s="204">
        <f t="shared" si="1"/>
        <v>12</v>
      </c>
      <c r="U11" s="204">
        <f t="shared" si="1"/>
        <v>13</v>
      </c>
      <c r="V11" s="204">
        <f t="shared" si="1"/>
        <v>14</v>
      </c>
      <c r="W11" s="204">
        <f t="shared" si="1"/>
        <v>15</v>
      </c>
      <c r="X11" s="204">
        <f t="shared" si="1"/>
        <v>16</v>
      </c>
      <c r="Y11" s="204">
        <f t="shared" si="1"/>
        <v>17</v>
      </c>
      <c r="Z11" s="204">
        <f t="shared" si="1"/>
        <v>18</v>
      </c>
      <c r="AA11" s="204">
        <f t="shared" si="1"/>
        <v>19</v>
      </c>
      <c r="AB11" s="204">
        <f t="shared" si="1"/>
        <v>20</v>
      </c>
      <c r="AC11" s="204">
        <f t="shared" si="1"/>
        <v>21</v>
      </c>
      <c r="AD11" s="204">
        <f t="shared" si="1"/>
        <v>22</v>
      </c>
      <c r="AE11" s="204">
        <f t="shared" si="1"/>
        <v>23</v>
      </c>
      <c r="AF11" s="204">
        <f t="shared" si="1"/>
        <v>24</v>
      </c>
      <c r="AG11" s="204">
        <f t="shared" si="1"/>
        <v>25</v>
      </c>
      <c r="AH11" s="204">
        <f t="shared" si="1"/>
        <v>26</v>
      </c>
      <c r="AI11" s="204">
        <f t="shared" si="1"/>
        <v>27</v>
      </c>
      <c r="AJ11" s="204">
        <f t="shared" si="1"/>
        <v>28</v>
      </c>
      <c r="AK11" s="204">
        <f t="shared" si="1"/>
        <v>29</v>
      </c>
      <c r="AL11" s="204">
        <f t="shared" si="1"/>
        <v>30</v>
      </c>
      <c r="AM11" s="227" t="s">
        <v>224</v>
      </c>
      <c r="AN11" s="296"/>
    </row>
    <row r="12" spans="1:40" x14ac:dyDescent="0.15">
      <c r="A12" s="309" t="s">
        <v>21</v>
      </c>
      <c r="B12" s="319" t="s">
        <v>5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1"/>
    </row>
    <row r="13" spans="1:40" x14ac:dyDescent="0.15">
      <c r="A13" s="310"/>
      <c r="B13" s="5" t="s">
        <v>6</v>
      </c>
      <c r="C13" s="3" t="s">
        <v>7</v>
      </c>
      <c r="D13" s="182" t="s">
        <v>167</v>
      </c>
      <c r="E13" s="183" t="s">
        <v>167</v>
      </c>
      <c r="F13" s="183" t="s">
        <v>51</v>
      </c>
      <c r="G13" s="181" t="s">
        <v>170</v>
      </c>
      <c r="H13" s="181" t="s">
        <v>170</v>
      </c>
      <c r="I13" s="184">
        <f t="shared" ref="I13:AL13" si="2">(I14+I32+I39+I53+I92+I117+I149+I152)*0.05</f>
        <v>1889.3666666666668</v>
      </c>
      <c r="J13" s="184">
        <f t="shared" si="2"/>
        <v>642.70000000000005</v>
      </c>
      <c r="K13" s="184">
        <f t="shared" si="2"/>
        <v>252.95000000000002</v>
      </c>
      <c r="L13" s="184">
        <f t="shared" si="2"/>
        <v>1186.8500000000001</v>
      </c>
      <c r="M13" s="184">
        <f t="shared" si="2"/>
        <v>1020</v>
      </c>
      <c r="N13" s="184">
        <f t="shared" si="2"/>
        <v>144.5</v>
      </c>
      <c r="O13" s="184">
        <f t="shared" si="2"/>
        <v>26.450000000000003</v>
      </c>
      <c r="P13" s="184">
        <f t="shared" si="2"/>
        <v>16.900000000000002</v>
      </c>
      <c r="Q13" s="184">
        <f t="shared" si="2"/>
        <v>7.8500000000000005</v>
      </c>
      <c r="R13" s="184">
        <f t="shared" si="2"/>
        <v>1.4000000000000001</v>
      </c>
      <c r="S13" s="184">
        <f t="shared" si="2"/>
        <v>835.15000000000009</v>
      </c>
      <c r="T13" s="184">
        <f t="shared" si="2"/>
        <v>80.100000000000009</v>
      </c>
      <c r="U13" s="184">
        <f t="shared" si="2"/>
        <v>32.5</v>
      </c>
      <c r="V13" s="184">
        <f t="shared" si="2"/>
        <v>97.800000000000011</v>
      </c>
      <c r="W13" s="184">
        <f t="shared" si="2"/>
        <v>223.85000000000002</v>
      </c>
      <c r="X13" s="184">
        <f t="shared" si="2"/>
        <v>140</v>
      </c>
      <c r="Y13" s="184">
        <f t="shared" si="2"/>
        <v>26.450000000000003</v>
      </c>
      <c r="Z13" s="184">
        <f t="shared" si="2"/>
        <v>16.900000000000002</v>
      </c>
      <c r="AA13" s="184">
        <f t="shared" si="2"/>
        <v>219.10000000000002</v>
      </c>
      <c r="AB13" s="184">
        <f t="shared" si="2"/>
        <v>5.9</v>
      </c>
      <c r="AC13" s="184">
        <f t="shared" si="2"/>
        <v>1504.4</v>
      </c>
      <c r="AD13" s="184">
        <f t="shared" si="2"/>
        <v>80.100000000000009</v>
      </c>
      <c r="AE13" s="184">
        <f t="shared" si="2"/>
        <v>438.20000000000005</v>
      </c>
      <c r="AF13" s="184">
        <f t="shared" si="2"/>
        <v>677</v>
      </c>
      <c r="AG13" s="184">
        <f t="shared" si="2"/>
        <v>777.5</v>
      </c>
      <c r="AH13" s="184">
        <f t="shared" si="2"/>
        <v>312.75</v>
      </c>
      <c r="AI13" s="184">
        <f t="shared" si="2"/>
        <v>64.7</v>
      </c>
      <c r="AJ13" s="184">
        <f t="shared" si="2"/>
        <v>16.900000000000002</v>
      </c>
      <c r="AK13" s="184">
        <f t="shared" si="2"/>
        <v>23.75</v>
      </c>
      <c r="AL13" s="184">
        <f t="shared" si="2"/>
        <v>0</v>
      </c>
      <c r="AM13" s="150">
        <f t="shared" ref="AM13:AM14" si="3">SUM(I13:AL13)</f>
        <v>10762.016666666668</v>
      </c>
      <c r="AN13" s="232" t="s">
        <v>223</v>
      </c>
    </row>
    <row r="14" spans="1:40" x14ac:dyDescent="0.15">
      <c r="A14" s="310"/>
      <c r="B14" s="5" t="s">
        <v>8</v>
      </c>
      <c r="C14" s="3" t="s">
        <v>7</v>
      </c>
      <c r="D14" s="26">
        <f>推定改修工事費内訳書!$J$8</f>
        <v>9966</v>
      </c>
      <c r="E14" s="183" t="s">
        <v>167</v>
      </c>
      <c r="F14" s="183" t="s">
        <v>167</v>
      </c>
      <c r="G14" s="181" t="s">
        <v>170</v>
      </c>
      <c r="H14" s="181" t="s">
        <v>170</v>
      </c>
      <c r="I14" s="209">
        <f>D14</f>
        <v>9966</v>
      </c>
      <c r="J14" s="157"/>
      <c r="K14" s="157"/>
      <c r="L14" s="157"/>
      <c r="M14" s="209">
        <f>D14</f>
        <v>9966</v>
      </c>
      <c r="N14" s="157"/>
      <c r="O14" s="157"/>
      <c r="P14" s="157"/>
      <c r="Q14" s="157"/>
      <c r="R14" s="157"/>
      <c r="S14" s="209">
        <f>D14</f>
        <v>9966</v>
      </c>
      <c r="T14" s="157"/>
      <c r="U14" s="157"/>
      <c r="V14" s="157"/>
      <c r="W14" s="157"/>
      <c r="X14" s="157"/>
      <c r="Y14" s="157"/>
      <c r="Z14" s="157"/>
      <c r="AA14" s="157"/>
      <c r="AB14" s="157"/>
      <c r="AC14" s="209">
        <f>D14</f>
        <v>9966</v>
      </c>
      <c r="AD14" s="157"/>
      <c r="AE14" s="157"/>
      <c r="AF14" s="157"/>
      <c r="AG14" s="209">
        <f>D14</f>
        <v>9966</v>
      </c>
      <c r="AH14" s="157"/>
      <c r="AI14" s="157"/>
      <c r="AJ14" s="157"/>
      <c r="AK14" s="157"/>
      <c r="AL14" s="157"/>
      <c r="AM14" s="150">
        <f t="shared" si="3"/>
        <v>49830</v>
      </c>
      <c r="AN14" s="8"/>
    </row>
    <row r="15" spans="1:40" ht="13.5" customHeight="1" x14ac:dyDescent="0.15">
      <c r="A15" s="313" t="s">
        <v>22</v>
      </c>
      <c r="B15" s="319" t="s">
        <v>9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1"/>
    </row>
    <row r="16" spans="1:40" x14ac:dyDescent="0.15">
      <c r="A16" s="314"/>
      <c r="B16" s="303" t="s">
        <v>203</v>
      </c>
      <c r="C16" s="39" t="s">
        <v>91</v>
      </c>
      <c r="D16" s="47">
        <f>推定改修工事費内訳書!$J$10</f>
        <v>157</v>
      </c>
      <c r="E16" s="58">
        <v>5</v>
      </c>
      <c r="F16" s="59">
        <v>6</v>
      </c>
      <c r="G16" s="306" t="s">
        <v>185</v>
      </c>
      <c r="H16" s="306" t="s">
        <v>190</v>
      </c>
      <c r="I16" s="140">
        <f>D16</f>
        <v>157</v>
      </c>
      <c r="J16" s="133"/>
      <c r="K16" s="133"/>
      <c r="L16" s="133"/>
      <c r="M16" s="133"/>
      <c r="N16" s="133"/>
      <c r="O16" s="133"/>
      <c r="P16" s="133"/>
      <c r="Q16" s="140">
        <f>D16</f>
        <v>157</v>
      </c>
      <c r="R16" s="133"/>
      <c r="S16" s="133"/>
      <c r="T16" s="133"/>
      <c r="U16" s="133"/>
      <c r="V16" s="140">
        <f>D16</f>
        <v>157</v>
      </c>
      <c r="W16" s="133"/>
      <c r="X16" s="133"/>
      <c r="Y16" s="133"/>
      <c r="Z16" s="133"/>
      <c r="AA16" s="133"/>
      <c r="AB16" s="133"/>
      <c r="AC16" s="133"/>
      <c r="AD16" s="133"/>
      <c r="AE16" s="133"/>
      <c r="AF16" s="140">
        <f>D16</f>
        <v>157</v>
      </c>
      <c r="AG16" s="133"/>
      <c r="AH16" s="133"/>
      <c r="AI16" s="133"/>
      <c r="AJ16" s="133"/>
      <c r="AK16" s="140">
        <f>D16</f>
        <v>157</v>
      </c>
      <c r="AL16" s="133"/>
      <c r="AM16" s="150">
        <f t="shared" ref="AM16:AM18" si="4">SUM(I16:AL16)</f>
        <v>785</v>
      </c>
      <c r="AN16" s="235" t="s">
        <v>164</v>
      </c>
    </row>
    <row r="17" spans="1:40" x14ac:dyDescent="0.15">
      <c r="A17" s="314"/>
      <c r="B17" s="304"/>
      <c r="C17" s="41" t="s">
        <v>92</v>
      </c>
      <c r="D17" s="54">
        <f>推定改修工事費内訳書!$J$11</f>
        <v>318</v>
      </c>
      <c r="E17" s="62">
        <v>10</v>
      </c>
      <c r="F17" s="63">
        <v>6</v>
      </c>
      <c r="G17" s="307"/>
      <c r="H17" s="307"/>
      <c r="I17" s="131"/>
      <c r="J17" s="131"/>
      <c r="K17" s="151">
        <f>D17</f>
        <v>318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51">
        <f>D17</f>
        <v>318</v>
      </c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51">
        <f>D17</f>
        <v>318</v>
      </c>
      <c r="AL17" s="131"/>
      <c r="AM17" s="180">
        <f t="shared" si="4"/>
        <v>954</v>
      </c>
      <c r="AN17" s="235" t="s">
        <v>164</v>
      </c>
    </row>
    <row r="18" spans="1:40" x14ac:dyDescent="0.15">
      <c r="A18" s="314"/>
      <c r="B18" s="186" t="s">
        <v>201</v>
      </c>
      <c r="C18" s="40" t="s">
        <v>50</v>
      </c>
      <c r="D18" s="48">
        <f>推定改修工事費内訳書!$J$12</f>
        <v>3105</v>
      </c>
      <c r="E18" s="64">
        <v>25</v>
      </c>
      <c r="F18" s="61">
        <v>6</v>
      </c>
      <c r="G18" s="308"/>
      <c r="H18" s="308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3">
        <f>D18</f>
        <v>3105</v>
      </c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71">
        <f t="shared" si="4"/>
        <v>3105</v>
      </c>
      <c r="AN18" s="235" t="s">
        <v>164</v>
      </c>
    </row>
    <row r="19" spans="1:40" x14ac:dyDescent="0.15">
      <c r="A19" s="314"/>
      <c r="B19" s="303" t="s">
        <v>204</v>
      </c>
      <c r="C19" s="39" t="s">
        <v>91</v>
      </c>
      <c r="D19" s="47">
        <f>推定改修工事費内訳書!$J$13</f>
        <v>377</v>
      </c>
      <c r="E19" s="58">
        <v>5</v>
      </c>
      <c r="F19" s="59">
        <v>35</v>
      </c>
      <c r="G19" s="306" t="s">
        <v>189</v>
      </c>
      <c r="H19" s="306" t="s">
        <v>190</v>
      </c>
      <c r="I19" s="133"/>
      <c r="J19" s="133"/>
      <c r="K19" s="133"/>
      <c r="L19" s="133"/>
      <c r="M19" s="133"/>
      <c r="N19" s="133"/>
      <c r="O19" s="140">
        <f>D19</f>
        <v>377</v>
      </c>
      <c r="P19" s="133"/>
      <c r="Q19" s="133"/>
      <c r="R19" s="133"/>
      <c r="S19" s="133"/>
      <c r="T19" s="140">
        <f>D19</f>
        <v>377</v>
      </c>
      <c r="U19" s="133"/>
      <c r="V19" s="133"/>
      <c r="W19" s="133"/>
      <c r="X19" s="133"/>
      <c r="Y19" s="140">
        <f>D19</f>
        <v>377</v>
      </c>
      <c r="Z19" s="133"/>
      <c r="AA19" s="133"/>
      <c r="AB19" s="133"/>
      <c r="AC19" s="133"/>
      <c r="AD19" s="140">
        <f>D19</f>
        <v>377</v>
      </c>
      <c r="AE19" s="133"/>
      <c r="AF19" s="133"/>
      <c r="AG19" s="133"/>
      <c r="AH19" s="133"/>
      <c r="AI19" s="140">
        <f>D19</f>
        <v>377</v>
      </c>
      <c r="AJ19" s="133"/>
      <c r="AK19" s="133"/>
      <c r="AL19" s="133"/>
      <c r="AM19" s="150">
        <f t="shared" ref="AM19:AM21" si="5">SUM(I19:AL19)</f>
        <v>1885</v>
      </c>
      <c r="AN19" s="235" t="s">
        <v>211</v>
      </c>
    </row>
    <row r="20" spans="1:40" x14ac:dyDescent="0.15">
      <c r="A20" s="314"/>
      <c r="B20" s="304"/>
      <c r="C20" s="41" t="s">
        <v>92</v>
      </c>
      <c r="D20" s="54">
        <f>推定改修工事費内訳書!$J$14</f>
        <v>765</v>
      </c>
      <c r="E20" s="62">
        <v>10</v>
      </c>
      <c r="F20" s="63">
        <v>35</v>
      </c>
      <c r="G20" s="307"/>
      <c r="H20" s="307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51">
        <f>D20</f>
        <v>765</v>
      </c>
      <c r="U20" s="131"/>
      <c r="V20" s="131"/>
      <c r="W20" s="131"/>
      <c r="X20" s="131"/>
      <c r="Y20" s="131"/>
      <c r="Z20" s="131"/>
      <c r="AA20" s="131"/>
      <c r="AB20" s="131"/>
      <c r="AC20" s="131"/>
      <c r="AD20" s="151">
        <f>D20</f>
        <v>765</v>
      </c>
      <c r="AE20" s="131"/>
      <c r="AF20" s="131"/>
      <c r="AG20" s="131"/>
      <c r="AH20" s="131"/>
      <c r="AI20" s="151">
        <f>D20</f>
        <v>765</v>
      </c>
      <c r="AJ20" s="131"/>
      <c r="AK20" s="131"/>
      <c r="AL20" s="131"/>
      <c r="AM20" s="172">
        <f t="shared" si="5"/>
        <v>2295</v>
      </c>
      <c r="AN20" s="235" t="s">
        <v>211</v>
      </c>
    </row>
    <row r="21" spans="1:40" x14ac:dyDescent="0.15">
      <c r="A21" s="314"/>
      <c r="B21" s="187" t="s">
        <v>202</v>
      </c>
      <c r="C21" s="40" t="s">
        <v>50</v>
      </c>
      <c r="D21" s="48">
        <f>推定改修工事費内訳書!$J$15</f>
        <v>7465</v>
      </c>
      <c r="E21" s="64">
        <v>25</v>
      </c>
      <c r="F21" s="61">
        <v>35</v>
      </c>
      <c r="G21" s="308"/>
      <c r="H21" s="308"/>
      <c r="I21" s="142"/>
      <c r="J21" s="143">
        <f>D21</f>
        <v>7465</v>
      </c>
      <c r="K21" s="188" t="s">
        <v>212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71">
        <f t="shared" si="5"/>
        <v>7465</v>
      </c>
      <c r="AN21" s="235" t="s">
        <v>211</v>
      </c>
    </row>
    <row r="22" spans="1:40" x14ac:dyDescent="0.15">
      <c r="A22" s="314"/>
      <c r="B22" s="303" t="s">
        <v>293</v>
      </c>
      <c r="C22" s="39" t="s">
        <v>91</v>
      </c>
      <c r="D22" s="49">
        <f>推定改修工事費内訳書!J16</f>
        <v>10</v>
      </c>
      <c r="E22" s="58">
        <v>5</v>
      </c>
      <c r="F22" s="59">
        <v>35</v>
      </c>
      <c r="G22" s="306" t="s">
        <v>186</v>
      </c>
      <c r="H22" s="306" t="s">
        <v>191</v>
      </c>
      <c r="I22" s="133"/>
      <c r="J22" s="133"/>
      <c r="K22" s="133"/>
      <c r="L22" s="133"/>
      <c r="M22" s="133"/>
      <c r="N22" s="140">
        <f>D22</f>
        <v>10</v>
      </c>
      <c r="O22" s="133"/>
      <c r="P22" s="133"/>
      <c r="Q22" s="133"/>
      <c r="R22" s="133"/>
      <c r="S22" s="140">
        <f>D22</f>
        <v>10</v>
      </c>
      <c r="T22" s="133"/>
      <c r="U22" s="133"/>
      <c r="V22" s="133"/>
      <c r="W22" s="133"/>
      <c r="X22" s="140">
        <f>D22</f>
        <v>10</v>
      </c>
      <c r="Y22" s="133"/>
      <c r="Z22" s="133"/>
      <c r="AA22" s="133"/>
      <c r="AB22" s="133"/>
      <c r="AC22" s="140">
        <f>D22</f>
        <v>10</v>
      </c>
      <c r="AD22" s="133"/>
      <c r="AE22" s="133"/>
      <c r="AF22" s="133"/>
      <c r="AG22" s="133"/>
      <c r="AH22" s="140">
        <f>D22</f>
        <v>10</v>
      </c>
      <c r="AI22" s="133"/>
      <c r="AJ22" s="133"/>
      <c r="AK22" s="133"/>
      <c r="AL22" s="133"/>
      <c r="AM22" s="150">
        <f>SUM(I22:AL22)</f>
        <v>50</v>
      </c>
      <c r="AN22" s="88"/>
    </row>
    <row r="23" spans="1:40" x14ac:dyDescent="0.15">
      <c r="A23" s="314"/>
      <c r="B23" s="304"/>
      <c r="C23" s="41" t="s">
        <v>92</v>
      </c>
      <c r="D23" s="50">
        <f>推定改修工事費内訳書!J17</f>
        <v>20</v>
      </c>
      <c r="E23" s="62">
        <v>10</v>
      </c>
      <c r="F23" s="63">
        <v>35</v>
      </c>
      <c r="G23" s="307"/>
      <c r="H23" s="307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51">
        <f>D23</f>
        <v>20</v>
      </c>
      <c r="T23" s="131"/>
      <c r="U23" s="131"/>
      <c r="V23" s="131"/>
      <c r="W23" s="131"/>
      <c r="X23" s="131"/>
      <c r="Y23" s="131"/>
      <c r="Z23" s="131"/>
      <c r="AA23" s="131"/>
      <c r="AB23" s="131"/>
      <c r="AC23" s="151">
        <f>D23</f>
        <v>20</v>
      </c>
      <c r="AD23" s="131"/>
      <c r="AE23" s="131"/>
      <c r="AF23" s="131"/>
      <c r="AG23" s="131"/>
      <c r="AH23" s="151">
        <f>D23</f>
        <v>20</v>
      </c>
      <c r="AI23" s="131"/>
      <c r="AJ23" s="131"/>
      <c r="AK23" s="131"/>
      <c r="AL23" s="131"/>
      <c r="AM23" s="172">
        <f t="shared" ref="AM23:AM31" si="6">SUM(I23:AL23)</f>
        <v>60</v>
      </c>
      <c r="AN23" s="91"/>
    </row>
    <row r="24" spans="1:40" x14ac:dyDescent="0.15">
      <c r="A24" s="314"/>
      <c r="B24" s="185"/>
      <c r="C24" s="40" t="s">
        <v>50</v>
      </c>
      <c r="D24" s="51">
        <f>推定改修工事費内訳書!J18</f>
        <v>191</v>
      </c>
      <c r="E24" s="64">
        <v>25</v>
      </c>
      <c r="F24" s="65">
        <v>35</v>
      </c>
      <c r="G24" s="308"/>
      <c r="H24" s="308"/>
      <c r="I24" s="146">
        <f>D24</f>
        <v>191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68">
        <f t="shared" si="6"/>
        <v>191</v>
      </c>
      <c r="AN24" s="90"/>
    </row>
    <row r="25" spans="1:40" x14ac:dyDescent="0.15">
      <c r="A25" s="314"/>
      <c r="B25" s="303" t="s">
        <v>292</v>
      </c>
      <c r="C25" s="39" t="s">
        <v>91</v>
      </c>
      <c r="D25" s="49">
        <f>推定改修工事費内訳書!J19</f>
        <v>34</v>
      </c>
      <c r="E25" s="58">
        <v>5</v>
      </c>
      <c r="F25" s="59">
        <v>35</v>
      </c>
      <c r="G25" s="306" t="s">
        <v>187</v>
      </c>
      <c r="H25" s="306" t="s">
        <v>190</v>
      </c>
      <c r="I25" s="133"/>
      <c r="J25" s="133"/>
      <c r="K25" s="133"/>
      <c r="L25" s="133"/>
      <c r="M25" s="133"/>
      <c r="N25" s="140">
        <f>D25</f>
        <v>34</v>
      </c>
      <c r="O25" s="133"/>
      <c r="P25" s="133"/>
      <c r="Q25" s="133"/>
      <c r="R25" s="133"/>
      <c r="S25" s="140">
        <f>D25</f>
        <v>34</v>
      </c>
      <c r="T25" s="133"/>
      <c r="U25" s="133"/>
      <c r="V25" s="133"/>
      <c r="W25" s="133"/>
      <c r="X25" s="140">
        <f>D25</f>
        <v>34</v>
      </c>
      <c r="Y25" s="133"/>
      <c r="Z25" s="133"/>
      <c r="AA25" s="133"/>
      <c r="AB25" s="133"/>
      <c r="AC25" s="140">
        <f>D25</f>
        <v>34</v>
      </c>
      <c r="AD25" s="133"/>
      <c r="AE25" s="133"/>
      <c r="AF25" s="133"/>
      <c r="AG25" s="133"/>
      <c r="AH25" s="140">
        <f>D25</f>
        <v>34</v>
      </c>
      <c r="AI25" s="133"/>
      <c r="AJ25" s="133"/>
      <c r="AK25" s="133"/>
      <c r="AL25" s="133"/>
      <c r="AM25" s="150">
        <f t="shared" si="6"/>
        <v>170</v>
      </c>
      <c r="AN25" s="88"/>
    </row>
    <row r="26" spans="1:40" x14ac:dyDescent="0.15">
      <c r="A26" s="314"/>
      <c r="B26" s="304"/>
      <c r="C26" s="41" t="s">
        <v>92</v>
      </c>
      <c r="D26" s="50">
        <f>推定改修工事費内訳書!J20</f>
        <v>115</v>
      </c>
      <c r="E26" s="62">
        <v>10</v>
      </c>
      <c r="F26" s="63">
        <v>35</v>
      </c>
      <c r="G26" s="307"/>
      <c r="H26" s="307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51">
        <f>D26</f>
        <v>115</v>
      </c>
      <c r="T26" s="131"/>
      <c r="U26" s="131"/>
      <c r="V26" s="131"/>
      <c r="W26" s="131"/>
      <c r="X26" s="131"/>
      <c r="Y26" s="131"/>
      <c r="Z26" s="131"/>
      <c r="AA26" s="131"/>
      <c r="AB26" s="131"/>
      <c r="AC26" s="151">
        <f>D26</f>
        <v>115</v>
      </c>
      <c r="AD26" s="131"/>
      <c r="AE26" s="131"/>
      <c r="AF26" s="131"/>
      <c r="AG26" s="131"/>
      <c r="AH26" s="151">
        <f>D26</f>
        <v>115</v>
      </c>
      <c r="AI26" s="131"/>
      <c r="AJ26" s="131"/>
      <c r="AK26" s="131"/>
      <c r="AL26" s="131"/>
      <c r="AM26" s="172">
        <f t="shared" si="6"/>
        <v>345</v>
      </c>
      <c r="AN26" s="91"/>
    </row>
    <row r="27" spans="1:40" x14ac:dyDescent="0.15">
      <c r="A27" s="314"/>
      <c r="B27" s="102" t="s">
        <v>208</v>
      </c>
      <c r="C27" s="40" t="s">
        <v>50</v>
      </c>
      <c r="D27" s="51">
        <f>推定改修工事費内訳書!J21</f>
        <v>659</v>
      </c>
      <c r="E27" s="64" t="s">
        <v>210</v>
      </c>
      <c r="F27" s="65">
        <v>35</v>
      </c>
      <c r="G27" s="308"/>
      <c r="H27" s="308"/>
      <c r="I27" s="146">
        <f>D27</f>
        <v>659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68">
        <f t="shared" si="6"/>
        <v>659</v>
      </c>
      <c r="AN27" s="90"/>
    </row>
    <row r="28" spans="1:40" x14ac:dyDescent="0.15">
      <c r="A28" s="314"/>
      <c r="B28" s="312" t="s">
        <v>294</v>
      </c>
      <c r="C28" s="13" t="s">
        <v>11</v>
      </c>
      <c r="D28" s="47">
        <f>推定改修工事費内訳書!J22</f>
        <v>388</v>
      </c>
      <c r="E28" s="58">
        <v>10</v>
      </c>
      <c r="F28" s="66">
        <v>35</v>
      </c>
      <c r="G28" s="306" t="s">
        <v>188</v>
      </c>
      <c r="H28" s="306" t="s">
        <v>190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40">
        <f>D28</f>
        <v>388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40">
        <f>D28</f>
        <v>388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50">
        <f t="shared" si="6"/>
        <v>776</v>
      </c>
      <c r="AN28" s="88"/>
    </row>
    <row r="29" spans="1:40" x14ac:dyDescent="0.15">
      <c r="A29" s="314"/>
      <c r="B29" s="312"/>
      <c r="C29" s="38" t="s">
        <v>50</v>
      </c>
      <c r="D29" s="48">
        <f>推定改修工事費内訳書!J23</f>
        <v>3878</v>
      </c>
      <c r="E29" s="60" t="s">
        <v>209</v>
      </c>
      <c r="F29" s="61">
        <v>35</v>
      </c>
      <c r="G29" s="308"/>
      <c r="H29" s="308"/>
      <c r="I29" s="143">
        <f>D29</f>
        <v>3878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71">
        <f t="shared" si="6"/>
        <v>3878</v>
      </c>
      <c r="AN29" s="89"/>
    </row>
    <row r="30" spans="1:40" x14ac:dyDescent="0.15">
      <c r="A30" s="314"/>
      <c r="B30" s="5" t="s">
        <v>295</v>
      </c>
      <c r="C30" s="3" t="s">
        <v>50</v>
      </c>
      <c r="D30" s="26">
        <f>推定改修工事費内訳書!J24</f>
        <v>2556</v>
      </c>
      <c r="E30" s="67" t="s">
        <v>209</v>
      </c>
      <c r="F30" s="61">
        <v>35</v>
      </c>
      <c r="G30" s="181" t="s">
        <v>187</v>
      </c>
      <c r="H30" s="181" t="s">
        <v>190</v>
      </c>
      <c r="I30" s="145">
        <f>D30</f>
        <v>2556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50">
        <f t="shared" si="6"/>
        <v>2556</v>
      </c>
      <c r="AN30" s="87"/>
    </row>
    <row r="31" spans="1:40" ht="14.25" thickBot="1" x14ac:dyDescent="0.2">
      <c r="A31" s="314"/>
      <c r="B31" s="12" t="s">
        <v>207</v>
      </c>
      <c r="C31" s="39" t="s">
        <v>92</v>
      </c>
      <c r="D31" s="49">
        <f>推定改修工事費内訳書!J25</f>
        <v>239</v>
      </c>
      <c r="E31" s="58">
        <v>10</v>
      </c>
      <c r="F31" s="61">
        <v>35</v>
      </c>
      <c r="G31" s="177" t="s">
        <v>186</v>
      </c>
      <c r="H31" s="177" t="s">
        <v>191</v>
      </c>
      <c r="I31" s="140">
        <f>D31</f>
        <v>239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40">
        <f>D31</f>
        <v>239</v>
      </c>
      <c r="T31" s="133"/>
      <c r="U31" s="133"/>
      <c r="V31" s="133"/>
      <c r="W31" s="133"/>
      <c r="X31" s="133"/>
      <c r="Y31" s="133"/>
      <c r="Z31" s="133"/>
      <c r="AA31" s="133"/>
      <c r="AB31" s="133"/>
      <c r="AC31" s="140">
        <f>D31</f>
        <v>239</v>
      </c>
      <c r="AD31" s="133"/>
      <c r="AE31" s="133"/>
      <c r="AF31" s="133"/>
      <c r="AG31" s="133"/>
      <c r="AH31" s="133"/>
      <c r="AI31" s="133"/>
      <c r="AJ31" s="133"/>
      <c r="AK31" s="133"/>
      <c r="AL31" s="133"/>
      <c r="AM31" s="150">
        <f t="shared" si="6"/>
        <v>717</v>
      </c>
      <c r="AN31" s="88"/>
    </row>
    <row r="32" spans="1:40" ht="14.25" thickTop="1" x14ac:dyDescent="0.15">
      <c r="A32" s="314"/>
      <c r="B32" s="205" t="s">
        <v>111</v>
      </c>
      <c r="C32" s="206"/>
      <c r="D32" s="206"/>
      <c r="E32" s="207"/>
      <c r="F32" s="208"/>
      <c r="G32" s="208"/>
      <c r="H32" s="208"/>
      <c r="I32" s="130">
        <f>SUM(I16:I31)</f>
        <v>7680</v>
      </c>
      <c r="J32" s="130">
        <f t="shared" ref="J32:AL32" si="7">SUM(J16:J31)</f>
        <v>7465</v>
      </c>
      <c r="K32" s="130">
        <f t="shared" si="7"/>
        <v>318</v>
      </c>
      <c r="L32" s="130">
        <f t="shared" si="7"/>
        <v>0</v>
      </c>
      <c r="M32" s="130">
        <f t="shared" si="7"/>
        <v>0</v>
      </c>
      <c r="N32" s="130">
        <f t="shared" si="7"/>
        <v>44</v>
      </c>
      <c r="O32" s="130">
        <f t="shared" si="7"/>
        <v>377</v>
      </c>
      <c r="P32" s="130">
        <f t="shared" si="7"/>
        <v>0</v>
      </c>
      <c r="Q32" s="130">
        <f t="shared" si="7"/>
        <v>157</v>
      </c>
      <c r="R32" s="130">
        <f t="shared" si="7"/>
        <v>0</v>
      </c>
      <c r="S32" s="130">
        <f t="shared" si="7"/>
        <v>806</v>
      </c>
      <c r="T32" s="130">
        <f t="shared" si="7"/>
        <v>1142</v>
      </c>
      <c r="U32" s="130">
        <f t="shared" si="7"/>
        <v>0</v>
      </c>
      <c r="V32" s="130">
        <f t="shared" si="7"/>
        <v>475</v>
      </c>
      <c r="W32" s="130">
        <f t="shared" si="7"/>
        <v>0</v>
      </c>
      <c r="X32" s="130">
        <f t="shared" si="7"/>
        <v>44</v>
      </c>
      <c r="Y32" s="130">
        <f t="shared" si="7"/>
        <v>377</v>
      </c>
      <c r="Z32" s="130">
        <f t="shared" si="7"/>
        <v>0</v>
      </c>
      <c r="AA32" s="130">
        <f t="shared" si="7"/>
        <v>3105</v>
      </c>
      <c r="AB32" s="130">
        <f t="shared" si="7"/>
        <v>0</v>
      </c>
      <c r="AC32" s="130">
        <f t="shared" si="7"/>
        <v>806</v>
      </c>
      <c r="AD32" s="130">
        <f t="shared" si="7"/>
        <v>1142</v>
      </c>
      <c r="AE32" s="130">
        <f t="shared" si="7"/>
        <v>0</v>
      </c>
      <c r="AF32" s="130">
        <f t="shared" si="7"/>
        <v>157</v>
      </c>
      <c r="AG32" s="130">
        <f t="shared" si="7"/>
        <v>0</v>
      </c>
      <c r="AH32" s="130">
        <f t="shared" si="7"/>
        <v>179</v>
      </c>
      <c r="AI32" s="130">
        <f t="shared" si="7"/>
        <v>1142</v>
      </c>
      <c r="AJ32" s="130">
        <f t="shared" si="7"/>
        <v>0</v>
      </c>
      <c r="AK32" s="130">
        <f t="shared" si="7"/>
        <v>475</v>
      </c>
      <c r="AL32" s="130">
        <f t="shared" si="7"/>
        <v>0</v>
      </c>
      <c r="AM32" s="130">
        <f>SUM(AM16:AM31)</f>
        <v>25891</v>
      </c>
      <c r="AN32" s="43"/>
    </row>
    <row r="33" spans="1:40" x14ac:dyDescent="0.15">
      <c r="A33" s="314"/>
      <c r="B33" s="319" t="s">
        <v>12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1"/>
    </row>
    <row r="34" spans="1:40" x14ac:dyDescent="0.15">
      <c r="A34" s="314"/>
      <c r="B34" s="322" t="s">
        <v>280</v>
      </c>
      <c r="C34" s="39" t="s">
        <v>91</v>
      </c>
      <c r="D34" s="49">
        <f>推定改修工事費内訳書!J27</f>
        <v>152</v>
      </c>
      <c r="E34" s="58">
        <v>5</v>
      </c>
      <c r="F34" s="59">
        <v>35</v>
      </c>
      <c r="G34" s="306" t="s">
        <v>186</v>
      </c>
      <c r="H34" s="306" t="s">
        <v>191</v>
      </c>
      <c r="I34" s="133"/>
      <c r="J34" s="133"/>
      <c r="K34" s="133"/>
      <c r="L34" s="133"/>
      <c r="M34" s="133"/>
      <c r="N34" s="133"/>
      <c r="O34" s="238">
        <f>D34</f>
        <v>152</v>
      </c>
      <c r="P34" s="133"/>
      <c r="Q34" s="133"/>
      <c r="R34" s="133"/>
      <c r="S34" s="133"/>
      <c r="T34" s="238">
        <f>D34</f>
        <v>152</v>
      </c>
      <c r="U34" s="133"/>
      <c r="V34" s="133"/>
      <c r="W34" s="133"/>
      <c r="X34" s="133"/>
      <c r="Y34" s="238">
        <f>D34</f>
        <v>152</v>
      </c>
      <c r="Z34" s="133"/>
      <c r="AA34" s="133"/>
      <c r="AB34" s="133"/>
      <c r="AC34" s="133"/>
      <c r="AD34" s="238">
        <f>D34</f>
        <v>152</v>
      </c>
      <c r="AE34" s="133"/>
      <c r="AF34" s="133"/>
      <c r="AG34" s="133"/>
      <c r="AH34" s="133"/>
      <c r="AI34" s="238">
        <f>D34</f>
        <v>152</v>
      </c>
      <c r="AJ34" s="133"/>
      <c r="AK34" s="133"/>
      <c r="AL34" s="133"/>
      <c r="AM34" s="150">
        <f t="shared" ref="AM34:AM38" si="8">SUM(I34:AL34)</f>
        <v>760</v>
      </c>
      <c r="AN34" s="88"/>
    </row>
    <row r="35" spans="1:40" x14ac:dyDescent="0.15">
      <c r="A35" s="314"/>
      <c r="B35" s="334"/>
      <c r="C35" s="41" t="s">
        <v>92</v>
      </c>
      <c r="D35" s="50">
        <f>推定改修工事費内訳書!J28</f>
        <v>308</v>
      </c>
      <c r="E35" s="62">
        <v>10</v>
      </c>
      <c r="F35" s="63">
        <v>35</v>
      </c>
      <c r="G35" s="307"/>
      <c r="H35" s="307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241">
        <f>D35</f>
        <v>308</v>
      </c>
      <c r="U35" s="131"/>
      <c r="V35" s="131"/>
      <c r="W35" s="131"/>
      <c r="X35" s="131"/>
      <c r="Y35" s="131"/>
      <c r="Z35" s="131"/>
      <c r="AA35" s="131"/>
      <c r="AB35" s="131"/>
      <c r="AC35" s="131"/>
      <c r="AD35" s="241">
        <f>D35</f>
        <v>308</v>
      </c>
      <c r="AE35" s="131"/>
      <c r="AF35" s="131"/>
      <c r="AG35" s="131"/>
      <c r="AH35" s="131"/>
      <c r="AI35" s="131"/>
      <c r="AJ35" s="131"/>
      <c r="AK35" s="131"/>
      <c r="AL35" s="131"/>
      <c r="AM35" s="172">
        <f t="shared" si="8"/>
        <v>616</v>
      </c>
      <c r="AN35" s="91"/>
    </row>
    <row r="36" spans="1:40" x14ac:dyDescent="0.15">
      <c r="A36" s="314"/>
      <c r="B36" s="283"/>
      <c r="C36" s="40" t="s">
        <v>50</v>
      </c>
      <c r="D36" s="51">
        <f>推定改修工事費内訳書!J29</f>
        <v>3002</v>
      </c>
      <c r="E36" s="64">
        <v>25</v>
      </c>
      <c r="F36" s="65">
        <v>35</v>
      </c>
      <c r="G36" s="308"/>
      <c r="H36" s="308"/>
      <c r="I36" s="132"/>
      <c r="J36" s="240">
        <f>D36</f>
        <v>3002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52"/>
      <c r="AD36" s="132"/>
      <c r="AE36" s="132"/>
      <c r="AF36" s="132"/>
      <c r="AG36" s="132"/>
      <c r="AH36" s="240">
        <f>D36</f>
        <v>3002</v>
      </c>
      <c r="AI36" s="132"/>
      <c r="AJ36" s="132"/>
      <c r="AK36" s="132"/>
      <c r="AL36" s="132"/>
      <c r="AM36" s="168">
        <f t="shared" si="8"/>
        <v>6004</v>
      </c>
      <c r="AN36" s="90"/>
    </row>
    <row r="37" spans="1:40" x14ac:dyDescent="0.15">
      <c r="A37" s="314"/>
      <c r="B37" s="322" t="s">
        <v>281</v>
      </c>
      <c r="C37" s="13" t="s">
        <v>11</v>
      </c>
      <c r="D37" s="47">
        <f>推定改修工事費内訳書!J30</f>
        <v>2387</v>
      </c>
      <c r="E37" s="58">
        <v>20</v>
      </c>
      <c r="F37" s="66">
        <v>35</v>
      </c>
      <c r="G37" s="306" t="s">
        <v>186</v>
      </c>
      <c r="H37" s="306" t="s">
        <v>191</v>
      </c>
      <c r="I37" s="133"/>
      <c r="J37" s="238">
        <f>D37</f>
        <v>2387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238">
        <f>D37</f>
        <v>2387</v>
      </c>
      <c r="AD37" s="133"/>
      <c r="AE37" s="133"/>
      <c r="AF37" s="133"/>
      <c r="AG37" s="133"/>
      <c r="AH37" s="133"/>
      <c r="AI37" s="133"/>
      <c r="AJ37" s="133"/>
      <c r="AK37" s="133"/>
      <c r="AL37" s="133"/>
      <c r="AM37" s="150">
        <f t="shared" si="8"/>
        <v>4774</v>
      </c>
      <c r="AN37" s="88"/>
    </row>
    <row r="38" spans="1:40" ht="14.25" thickBot="1" x14ac:dyDescent="0.2">
      <c r="A38" s="314"/>
      <c r="B38" s="323"/>
      <c r="C38" s="38" t="s">
        <v>50</v>
      </c>
      <c r="D38" s="52">
        <f>推定改修工事費内訳書!J31</f>
        <v>20506</v>
      </c>
      <c r="E38" s="68" t="s">
        <v>230</v>
      </c>
      <c r="F38" s="61">
        <v>35</v>
      </c>
      <c r="G38" s="311"/>
      <c r="H38" s="311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73">
        <f t="shared" si="8"/>
        <v>0</v>
      </c>
      <c r="AN38" s="245" t="s">
        <v>24</v>
      </c>
    </row>
    <row r="39" spans="1:40" ht="14.25" thickTop="1" x14ac:dyDescent="0.15">
      <c r="A39" s="314"/>
      <c r="B39" s="205" t="s">
        <v>111</v>
      </c>
      <c r="C39" s="206"/>
      <c r="D39" s="206"/>
      <c r="E39" s="207"/>
      <c r="F39" s="208"/>
      <c r="G39" s="208"/>
      <c r="H39" s="208"/>
      <c r="I39" s="130">
        <f>SUM(I34:I38)</f>
        <v>0</v>
      </c>
      <c r="J39" s="130">
        <f t="shared" ref="J39:AL39" si="9">SUM(J34:J38)</f>
        <v>5389</v>
      </c>
      <c r="K39" s="130">
        <f t="shared" si="9"/>
        <v>0</v>
      </c>
      <c r="L39" s="130">
        <f t="shared" si="9"/>
        <v>0</v>
      </c>
      <c r="M39" s="130">
        <f t="shared" si="9"/>
        <v>0</v>
      </c>
      <c r="N39" s="130">
        <f t="shared" si="9"/>
        <v>0</v>
      </c>
      <c r="O39" s="130">
        <f t="shared" si="9"/>
        <v>152</v>
      </c>
      <c r="P39" s="130">
        <f t="shared" si="9"/>
        <v>0</v>
      </c>
      <c r="Q39" s="130">
        <f t="shared" si="9"/>
        <v>0</v>
      </c>
      <c r="R39" s="130">
        <f t="shared" si="9"/>
        <v>0</v>
      </c>
      <c r="S39" s="130">
        <f t="shared" si="9"/>
        <v>0</v>
      </c>
      <c r="T39" s="130">
        <f t="shared" si="9"/>
        <v>460</v>
      </c>
      <c r="U39" s="130">
        <f t="shared" si="9"/>
        <v>0</v>
      </c>
      <c r="V39" s="130">
        <f t="shared" si="9"/>
        <v>0</v>
      </c>
      <c r="W39" s="130">
        <f t="shared" si="9"/>
        <v>0</v>
      </c>
      <c r="X39" s="130">
        <f t="shared" si="9"/>
        <v>0</v>
      </c>
      <c r="Y39" s="130">
        <f t="shared" si="9"/>
        <v>152</v>
      </c>
      <c r="Z39" s="130">
        <f t="shared" si="9"/>
        <v>0</v>
      </c>
      <c r="AA39" s="130">
        <f t="shared" si="9"/>
        <v>0</v>
      </c>
      <c r="AB39" s="130">
        <f t="shared" si="9"/>
        <v>0</v>
      </c>
      <c r="AC39" s="130">
        <f t="shared" si="9"/>
        <v>2387</v>
      </c>
      <c r="AD39" s="130">
        <f t="shared" si="9"/>
        <v>460</v>
      </c>
      <c r="AE39" s="130">
        <f t="shared" si="9"/>
        <v>0</v>
      </c>
      <c r="AF39" s="130">
        <f t="shared" si="9"/>
        <v>0</v>
      </c>
      <c r="AG39" s="130">
        <f t="shared" si="9"/>
        <v>0</v>
      </c>
      <c r="AH39" s="130">
        <f t="shared" si="9"/>
        <v>3002</v>
      </c>
      <c r="AI39" s="130">
        <f t="shared" si="9"/>
        <v>152</v>
      </c>
      <c r="AJ39" s="130">
        <f t="shared" si="9"/>
        <v>0</v>
      </c>
      <c r="AK39" s="130">
        <f t="shared" si="9"/>
        <v>0</v>
      </c>
      <c r="AL39" s="130">
        <f t="shared" si="9"/>
        <v>0</v>
      </c>
      <c r="AM39" s="130">
        <f>SUM(AM34:AM38)</f>
        <v>12154</v>
      </c>
      <c r="AN39" s="94"/>
    </row>
    <row r="40" spans="1:40" x14ac:dyDescent="0.15">
      <c r="A40" s="314"/>
      <c r="B40" s="319" t="s">
        <v>95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1"/>
    </row>
    <row r="41" spans="1:40" x14ac:dyDescent="0.15">
      <c r="A41" s="314"/>
      <c r="B41" s="303" t="s">
        <v>93</v>
      </c>
      <c r="C41" s="13" t="s">
        <v>10</v>
      </c>
      <c r="D41" s="53">
        <f>推定改修工事費内訳書!J33</f>
        <v>18</v>
      </c>
      <c r="E41" s="179" t="s">
        <v>182</v>
      </c>
      <c r="F41" s="66">
        <v>35</v>
      </c>
      <c r="G41" s="306" t="s">
        <v>185</v>
      </c>
      <c r="H41" s="306" t="s">
        <v>190</v>
      </c>
      <c r="I41" s="140">
        <f>D41</f>
        <v>18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50">
        <f t="shared" ref="AM41:AM52" si="10">SUM(I41:AL41)</f>
        <v>18</v>
      </c>
      <c r="AN41" s="230" t="s">
        <v>172</v>
      </c>
    </row>
    <row r="42" spans="1:40" x14ac:dyDescent="0.15">
      <c r="A42" s="314"/>
      <c r="B42" s="324"/>
      <c r="C42" s="38" t="s">
        <v>94</v>
      </c>
      <c r="D42" s="48">
        <f>推定改修工事費内訳書!J34</f>
        <v>724</v>
      </c>
      <c r="E42" s="60">
        <v>10</v>
      </c>
      <c r="F42" s="61">
        <v>35</v>
      </c>
      <c r="G42" s="308"/>
      <c r="H42" s="308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>
        <f>D42</f>
        <v>724</v>
      </c>
      <c r="T42" s="142"/>
      <c r="U42" s="142"/>
      <c r="V42" s="142"/>
      <c r="W42" s="142"/>
      <c r="X42" s="142"/>
      <c r="Y42" s="142"/>
      <c r="Z42" s="142"/>
      <c r="AA42" s="142"/>
      <c r="AB42" s="142"/>
      <c r="AC42" s="143">
        <f>D42</f>
        <v>724</v>
      </c>
      <c r="AD42" s="142"/>
      <c r="AE42" s="142"/>
      <c r="AF42" s="142"/>
      <c r="AG42" s="142"/>
      <c r="AH42" s="142"/>
      <c r="AI42" s="142"/>
      <c r="AJ42" s="142"/>
      <c r="AK42" s="142"/>
      <c r="AL42" s="142"/>
      <c r="AM42" s="171">
        <f t="shared" si="10"/>
        <v>1448</v>
      </c>
      <c r="AN42" s="230" t="s">
        <v>172</v>
      </c>
    </row>
    <row r="43" spans="1:40" x14ac:dyDescent="0.15">
      <c r="A43" s="314"/>
      <c r="B43" s="312" t="s">
        <v>13</v>
      </c>
      <c r="C43" s="13" t="s">
        <v>11</v>
      </c>
      <c r="D43" s="47">
        <f>推定改修工事費内訳書!J35</f>
        <v>5136</v>
      </c>
      <c r="E43" s="58">
        <v>20</v>
      </c>
      <c r="F43" s="66">
        <v>35</v>
      </c>
      <c r="G43" s="306" t="s">
        <v>192</v>
      </c>
      <c r="H43" s="306" t="s">
        <v>191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40">
        <f>D43</f>
        <v>5136</v>
      </c>
      <c r="AH43" s="133"/>
      <c r="AI43" s="133"/>
      <c r="AJ43" s="133"/>
      <c r="AK43" s="133"/>
      <c r="AL43" s="133"/>
      <c r="AM43" s="150">
        <f t="shared" si="10"/>
        <v>5136</v>
      </c>
      <c r="AN43" s="230" t="s">
        <v>172</v>
      </c>
    </row>
    <row r="44" spans="1:40" x14ac:dyDescent="0.15">
      <c r="A44" s="314"/>
      <c r="B44" s="312"/>
      <c r="C44" s="38" t="s">
        <v>50</v>
      </c>
      <c r="D44" s="48">
        <f>推定改修工事費内訳書!J36</f>
        <v>6180</v>
      </c>
      <c r="E44" s="60">
        <v>40</v>
      </c>
      <c r="F44" s="61">
        <v>35</v>
      </c>
      <c r="G44" s="308"/>
      <c r="H44" s="308"/>
      <c r="I44" s="142"/>
      <c r="J44" s="142"/>
      <c r="K44" s="142"/>
      <c r="L44" s="142"/>
      <c r="M44" s="143">
        <f>D44</f>
        <v>6180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71">
        <f t="shared" si="10"/>
        <v>6180</v>
      </c>
      <c r="AN44" s="230" t="s">
        <v>172</v>
      </c>
    </row>
    <row r="45" spans="1:40" x14ac:dyDescent="0.15">
      <c r="A45" s="314"/>
      <c r="B45" s="312" t="s">
        <v>283</v>
      </c>
      <c r="C45" s="39" t="s">
        <v>91</v>
      </c>
      <c r="D45" s="49">
        <f>推定改修工事費内訳書!J37</f>
        <v>139</v>
      </c>
      <c r="E45" s="58">
        <v>10</v>
      </c>
      <c r="F45" s="66">
        <v>35</v>
      </c>
      <c r="G45" s="306" t="s">
        <v>186</v>
      </c>
      <c r="H45" s="306" t="s">
        <v>191</v>
      </c>
      <c r="I45" s="140">
        <f>D45</f>
        <v>139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40">
        <f>D45</f>
        <v>139</v>
      </c>
      <c r="T45" s="133"/>
      <c r="U45" s="133"/>
      <c r="V45" s="133"/>
      <c r="W45" s="133"/>
      <c r="X45" s="133"/>
      <c r="Y45" s="133"/>
      <c r="Z45" s="133"/>
      <c r="AA45" s="133"/>
      <c r="AB45" s="133"/>
      <c r="AC45" s="140">
        <f>D45</f>
        <v>139</v>
      </c>
      <c r="AD45" s="133"/>
      <c r="AE45" s="133"/>
      <c r="AF45" s="133"/>
      <c r="AG45" s="133"/>
      <c r="AH45" s="140">
        <f>D45</f>
        <v>139</v>
      </c>
      <c r="AI45" s="133"/>
      <c r="AJ45" s="133"/>
      <c r="AK45" s="133"/>
      <c r="AL45" s="133"/>
      <c r="AM45" s="150">
        <f t="shared" si="10"/>
        <v>556</v>
      </c>
      <c r="AN45" s="230"/>
    </row>
    <row r="46" spans="1:40" x14ac:dyDescent="0.15">
      <c r="A46" s="314"/>
      <c r="B46" s="312"/>
      <c r="C46" s="38" t="s">
        <v>50</v>
      </c>
      <c r="D46" s="48">
        <f>推定改修工事費内訳書!J38</f>
        <v>5604</v>
      </c>
      <c r="E46" s="277" t="s">
        <v>230</v>
      </c>
      <c r="F46" s="61">
        <v>35</v>
      </c>
      <c r="G46" s="308"/>
      <c r="H46" s="308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71">
        <f t="shared" si="10"/>
        <v>0</v>
      </c>
      <c r="AN46" s="230"/>
    </row>
    <row r="47" spans="1:40" x14ac:dyDescent="0.15">
      <c r="A47" s="314"/>
      <c r="B47" s="312" t="s">
        <v>282</v>
      </c>
      <c r="C47" s="39" t="s">
        <v>96</v>
      </c>
      <c r="D47" s="49">
        <f>推定改修工事費内訳書!J39</f>
        <v>179</v>
      </c>
      <c r="E47" s="58">
        <v>10</v>
      </c>
      <c r="F47" s="66">
        <v>35</v>
      </c>
      <c r="G47" s="306" t="s">
        <v>186</v>
      </c>
      <c r="H47" s="306" t="s">
        <v>191</v>
      </c>
      <c r="I47" s="140">
        <f>D47</f>
        <v>179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40">
        <f>D47</f>
        <v>179</v>
      </c>
      <c r="T47" s="133"/>
      <c r="U47" s="133"/>
      <c r="V47" s="133"/>
      <c r="W47" s="133"/>
      <c r="X47" s="133"/>
      <c r="Y47" s="133"/>
      <c r="Z47" s="133"/>
      <c r="AA47" s="133"/>
      <c r="AB47" s="133"/>
      <c r="AC47" s="140">
        <f>D47</f>
        <v>179</v>
      </c>
      <c r="AD47" s="133"/>
      <c r="AE47" s="133"/>
      <c r="AF47" s="133"/>
      <c r="AG47" s="133"/>
      <c r="AH47" s="140">
        <f>D47</f>
        <v>179</v>
      </c>
      <c r="AI47" s="133"/>
      <c r="AJ47" s="133"/>
      <c r="AK47" s="133"/>
      <c r="AL47" s="133"/>
      <c r="AM47" s="150">
        <f t="shared" si="10"/>
        <v>716</v>
      </c>
      <c r="AN47" s="230"/>
    </row>
    <row r="48" spans="1:40" x14ac:dyDescent="0.15">
      <c r="A48" s="314"/>
      <c r="B48" s="312"/>
      <c r="C48" s="38" t="s">
        <v>50</v>
      </c>
      <c r="D48" s="48">
        <f>推定改修工事費内訳書!J40</f>
        <v>892</v>
      </c>
      <c r="E48" s="60" t="s">
        <v>230</v>
      </c>
      <c r="F48" s="61">
        <v>35</v>
      </c>
      <c r="G48" s="308"/>
      <c r="H48" s="308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71">
        <f t="shared" si="10"/>
        <v>0</v>
      </c>
      <c r="AN48" s="230"/>
    </row>
    <row r="49" spans="1:40" x14ac:dyDescent="0.15">
      <c r="A49" s="314"/>
      <c r="B49" s="303" t="s">
        <v>67</v>
      </c>
      <c r="C49" s="13" t="s">
        <v>10</v>
      </c>
      <c r="D49" s="53">
        <f>推定改修工事費内訳書!J41</f>
        <v>240</v>
      </c>
      <c r="E49" s="278" t="s">
        <v>182</v>
      </c>
      <c r="F49" s="59">
        <v>35</v>
      </c>
      <c r="G49" s="306" t="s">
        <v>192</v>
      </c>
      <c r="H49" s="306" t="s">
        <v>190</v>
      </c>
      <c r="I49" s="140">
        <f>D49</f>
        <v>240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50">
        <f t="shared" si="10"/>
        <v>240</v>
      </c>
      <c r="AN49" s="230" t="s">
        <v>172</v>
      </c>
    </row>
    <row r="50" spans="1:40" x14ac:dyDescent="0.15">
      <c r="A50" s="314"/>
      <c r="B50" s="304"/>
      <c r="C50" s="44" t="s">
        <v>11</v>
      </c>
      <c r="D50" s="54">
        <f>推定改修工事費内訳書!J42</f>
        <v>1851</v>
      </c>
      <c r="E50" s="62">
        <v>10</v>
      </c>
      <c r="F50" s="63">
        <v>35</v>
      </c>
      <c r="G50" s="307"/>
      <c r="H50" s="307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51">
        <f>D50</f>
        <v>1851</v>
      </c>
      <c r="T50" s="131"/>
      <c r="U50" s="131"/>
      <c r="V50" s="131"/>
      <c r="W50" s="131"/>
      <c r="X50" s="131"/>
      <c r="Y50" s="131"/>
      <c r="Z50" s="131"/>
      <c r="AA50" s="131"/>
      <c r="AB50" s="131"/>
      <c r="AC50" s="151">
        <f>D50</f>
        <v>1851</v>
      </c>
      <c r="AD50" s="131"/>
      <c r="AE50" s="131"/>
      <c r="AF50" s="131"/>
      <c r="AG50" s="131"/>
      <c r="AH50" s="131"/>
      <c r="AI50" s="131"/>
      <c r="AJ50" s="131"/>
      <c r="AK50" s="131"/>
      <c r="AL50" s="131"/>
      <c r="AM50" s="172">
        <f t="shared" si="10"/>
        <v>3702</v>
      </c>
      <c r="AN50" s="230" t="s">
        <v>172</v>
      </c>
    </row>
    <row r="51" spans="1:40" x14ac:dyDescent="0.15">
      <c r="A51" s="314"/>
      <c r="B51" s="324"/>
      <c r="C51" s="40" t="s">
        <v>50</v>
      </c>
      <c r="D51" s="53">
        <f>推定改修工事費内訳書!J43</f>
        <v>41371</v>
      </c>
      <c r="E51" s="69" t="s">
        <v>174</v>
      </c>
      <c r="F51" s="65">
        <v>35</v>
      </c>
      <c r="G51" s="308"/>
      <c r="H51" s="308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68">
        <f t="shared" si="10"/>
        <v>0</v>
      </c>
      <c r="AN51" s="230" t="s">
        <v>172</v>
      </c>
    </row>
    <row r="52" spans="1:40" ht="14.25" thickBot="1" x14ac:dyDescent="0.2">
      <c r="A52" s="314"/>
      <c r="B52" s="5" t="s">
        <v>97</v>
      </c>
      <c r="C52" s="40" t="s">
        <v>50</v>
      </c>
      <c r="D52" s="76">
        <f>推定改修工事費内訳書!J44</f>
        <v>3928</v>
      </c>
      <c r="E52" s="67">
        <v>20</v>
      </c>
      <c r="F52" s="57">
        <v>35</v>
      </c>
      <c r="G52" s="181" t="s">
        <v>185</v>
      </c>
      <c r="H52" s="181" t="s">
        <v>190</v>
      </c>
      <c r="I52" s="145">
        <f>D52</f>
        <v>3928</v>
      </c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5">
        <f>D52</f>
        <v>3928</v>
      </c>
      <c r="AD52" s="144"/>
      <c r="AE52" s="144"/>
      <c r="AF52" s="144"/>
      <c r="AG52" s="144"/>
      <c r="AH52" s="144"/>
      <c r="AI52" s="144"/>
      <c r="AJ52" s="144"/>
      <c r="AK52" s="144"/>
      <c r="AL52" s="144"/>
      <c r="AM52" s="150">
        <f t="shared" si="10"/>
        <v>7856</v>
      </c>
      <c r="AN52" s="230" t="s">
        <v>172</v>
      </c>
    </row>
    <row r="53" spans="1:40" ht="14.25" thickTop="1" x14ac:dyDescent="0.15">
      <c r="A53" s="315"/>
      <c r="B53" s="205" t="s">
        <v>111</v>
      </c>
      <c r="C53" s="206"/>
      <c r="D53" s="206"/>
      <c r="E53" s="207"/>
      <c r="F53" s="208"/>
      <c r="G53" s="208"/>
      <c r="H53" s="208"/>
      <c r="I53" s="130">
        <f>SUM(I41:I52)</f>
        <v>4504</v>
      </c>
      <c r="J53" s="130">
        <f t="shared" ref="J53:AL53" si="11">SUM(J41:J52)</f>
        <v>0</v>
      </c>
      <c r="K53" s="130">
        <f t="shared" si="11"/>
        <v>0</v>
      </c>
      <c r="L53" s="130">
        <f t="shared" si="11"/>
        <v>0</v>
      </c>
      <c r="M53" s="130">
        <f t="shared" si="11"/>
        <v>6180</v>
      </c>
      <c r="N53" s="130">
        <f t="shared" si="11"/>
        <v>0</v>
      </c>
      <c r="O53" s="130">
        <f t="shared" si="11"/>
        <v>0</v>
      </c>
      <c r="P53" s="130">
        <f t="shared" si="11"/>
        <v>0</v>
      </c>
      <c r="Q53" s="130">
        <f t="shared" si="11"/>
        <v>0</v>
      </c>
      <c r="R53" s="130">
        <f t="shared" si="11"/>
        <v>0</v>
      </c>
      <c r="S53" s="130">
        <f t="shared" si="11"/>
        <v>2893</v>
      </c>
      <c r="T53" s="130">
        <f t="shared" si="11"/>
        <v>0</v>
      </c>
      <c r="U53" s="130">
        <f t="shared" si="11"/>
        <v>0</v>
      </c>
      <c r="V53" s="130">
        <f t="shared" si="11"/>
        <v>0</v>
      </c>
      <c r="W53" s="130">
        <f t="shared" si="11"/>
        <v>0</v>
      </c>
      <c r="X53" s="130">
        <f t="shared" si="11"/>
        <v>0</v>
      </c>
      <c r="Y53" s="130">
        <f t="shared" si="11"/>
        <v>0</v>
      </c>
      <c r="Z53" s="130">
        <f t="shared" si="11"/>
        <v>0</v>
      </c>
      <c r="AA53" s="130">
        <f t="shared" si="11"/>
        <v>0</v>
      </c>
      <c r="AB53" s="130">
        <f t="shared" si="11"/>
        <v>0</v>
      </c>
      <c r="AC53" s="130">
        <f t="shared" si="11"/>
        <v>6821</v>
      </c>
      <c r="AD53" s="130">
        <f t="shared" si="11"/>
        <v>0</v>
      </c>
      <c r="AE53" s="130">
        <f t="shared" si="11"/>
        <v>0</v>
      </c>
      <c r="AF53" s="130">
        <f t="shared" si="11"/>
        <v>0</v>
      </c>
      <c r="AG53" s="130">
        <f t="shared" si="11"/>
        <v>5136</v>
      </c>
      <c r="AH53" s="130">
        <f t="shared" si="11"/>
        <v>318</v>
      </c>
      <c r="AI53" s="130">
        <f t="shared" si="11"/>
        <v>0</v>
      </c>
      <c r="AJ53" s="130">
        <f t="shared" si="11"/>
        <v>0</v>
      </c>
      <c r="AK53" s="130">
        <f t="shared" si="11"/>
        <v>0</v>
      </c>
      <c r="AL53" s="130">
        <f t="shared" si="11"/>
        <v>0</v>
      </c>
      <c r="AM53" s="130">
        <f>SUM(AM41:AM52)</f>
        <v>25852</v>
      </c>
      <c r="AN53" s="43"/>
    </row>
    <row r="54" spans="1:40" x14ac:dyDescent="0.15">
      <c r="A54" s="203"/>
      <c r="B54" s="191"/>
      <c r="C54" s="192"/>
      <c r="D54" s="192"/>
      <c r="E54" s="193"/>
      <c r="F54" s="194"/>
      <c r="G54" s="194"/>
      <c r="H54" s="194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195"/>
    </row>
    <row r="55" spans="1:40" x14ac:dyDescent="0.15">
      <c r="A55" s="203"/>
      <c r="B55" s="196"/>
      <c r="C55" s="197"/>
      <c r="D55" s="197"/>
      <c r="E55" s="198"/>
      <c r="F55" s="199"/>
      <c r="G55" s="199"/>
      <c r="H55" s="199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0"/>
    </row>
    <row r="56" spans="1:40" x14ac:dyDescent="0.15">
      <c r="A56" s="203"/>
      <c r="B56" s="196"/>
      <c r="C56" s="197"/>
      <c r="D56" s="197"/>
      <c r="E56" s="198"/>
      <c r="F56" s="199"/>
      <c r="G56" s="199"/>
      <c r="H56" s="199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0"/>
    </row>
    <row r="57" spans="1:40" x14ac:dyDescent="0.15">
      <c r="A57" s="203"/>
      <c r="B57" s="196"/>
      <c r="C57" s="197"/>
      <c r="D57" s="197"/>
      <c r="E57" s="198"/>
      <c r="F57" s="199"/>
      <c r="G57" s="199"/>
      <c r="H57" s="199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0"/>
    </row>
    <row r="58" spans="1:40" x14ac:dyDescent="0.15">
      <c r="A58" s="203"/>
      <c r="B58" s="196"/>
      <c r="C58" s="197"/>
      <c r="D58" s="197"/>
      <c r="E58" s="198"/>
      <c r="F58" s="199"/>
      <c r="G58" s="199"/>
      <c r="H58" s="199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0"/>
    </row>
    <row r="59" spans="1:40" x14ac:dyDescent="0.15">
      <c r="A59" s="203"/>
      <c r="B59" s="196"/>
      <c r="C59" s="197"/>
      <c r="D59" s="197"/>
      <c r="E59" s="198"/>
      <c r="F59" s="199"/>
      <c r="G59" s="199"/>
      <c r="H59" s="199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0"/>
    </row>
    <row r="60" spans="1:40" x14ac:dyDescent="0.15">
      <c r="A60" s="203"/>
      <c r="B60" s="196"/>
      <c r="C60" s="197"/>
      <c r="D60" s="197"/>
      <c r="E60" s="198"/>
      <c r="F60" s="199"/>
      <c r="G60" s="199"/>
      <c r="H60" s="199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0"/>
    </row>
    <row r="61" spans="1:40" x14ac:dyDescent="0.15">
      <c r="A61" s="203"/>
      <c r="B61" s="196"/>
      <c r="C61" s="197"/>
      <c r="D61" s="197"/>
      <c r="E61" s="198"/>
      <c r="F61" s="199"/>
      <c r="G61" s="199"/>
      <c r="H61" s="199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0"/>
    </row>
    <row r="62" spans="1:40" x14ac:dyDescent="0.15">
      <c r="A62" s="203"/>
      <c r="B62" s="196"/>
      <c r="C62" s="197"/>
      <c r="D62" s="197"/>
      <c r="E62" s="198"/>
      <c r="F62" s="199"/>
      <c r="G62" s="199"/>
      <c r="H62" s="199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0"/>
    </row>
    <row r="63" spans="1:40" x14ac:dyDescent="0.15">
      <c r="A63" s="203"/>
      <c r="B63" s="196"/>
      <c r="C63" s="197"/>
      <c r="D63" s="197"/>
      <c r="E63" s="198"/>
      <c r="F63" s="199"/>
      <c r="G63" s="199"/>
      <c r="H63" s="199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0"/>
    </row>
    <row r="64" spans="1:40" x14ac:dyDescent="0.15">
      <c r="A64" s="203"/>
      <c r="B64" s="196"/>
      <c r="C64" s="197"/>
      <c r="D64" s="197"/>
      <c r="E64" s="198"/>
      <c r="F64" s="199"/>
      <c r="G64" s="199"/>
      <c r="H64" s="199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0"/>
    </row>
    <row r="65" spans="1:40" x14ac:dyDescent="0.15">
      <c r="A65" s="203"/>
      <c r="B65" s="196"/>
      <c r="C65" s="197"/>
      <c r="D65" s="197"/>
      <c r="E65" s="198"/>
      <c r="F65" s="199"/>
      <c r="G65" s="199"/>
      <c r="H65" s="199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0"/>
    </row>
    <row r="66" spans="1:40" x14ac:dyDescent="0.15">
      <c r="A66" s="203"/>
      <c r="B66" s="196"/>
      <c r="C66" s="197"/>
      <c r="D66" s="197"/>
      <c r="E66" s="198"/>
      <c r="F66" s="199"/>
      <c r="G66" s="199"/>
      <c r="H66" s="199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0"/>
    </row>
    <row r="67" spans="1:40" x14ac:dyDescent="0.15">
      <c r="A67" s="203"/>
      <c r="B67" s="196"/>
      <c r="C67" s="197"/>
      <c r="D67" s="197"/>
      <c r="E67" s="198"/>
      <c r="F67" s="199"/>
      <c r="G67" s="199"/>
      <c r="H67" s="199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26" t="s">
        <v>220</v>
      </c>
    </row>
    <row r="68" spans="1:40" ht="13.5" customHeight="1" x14ac:dyDescent="0.15">
      <c r="A68" s="296" t="s">
        <v>16</v>
      </c>
      <c r="B68" s="296"/>
      <c r="C68" s="305" t="s">
        <v>0</v>
      </c>
      <c r="D68" s="78" t="s">
        <v>107</v>
      </c>
      <c r="E68" s="299" t="s">
        <v>1</v>
      </c>
      <c r="F68" s="77" t="s">
        <v>2</v>
      </c>
      <c r="G68" s="189" t="s">
        <v>89</v>
      </c>
      <c r="H68" s="301" t="s">
        <v>90</v>
      </c>
      <c r="I68" s="210">
        <v>2020</v>
      </c>
      <c r="J68" s="210">
        <f>I68+1</f>
        <v>2021</v>
      </c>
      <c r="K68" s="210">
        <f t="shared" ref="K68:K69" si="12">J68+1</f>
        <v>2022</v>
      </c>
      <c r="L68" s="210">
        <f t="shared" ref="L68:L69" si="13">K68+1</f>
        <v>2023</v>
      </c>
      <c r="M68" s="210">
        <f t="shared" ref="M68:M69" si="14">L68+1</f>
        <v>2024</v>
      </c>
      <c r="N68" s="210">
        <f t="shared" ref="N68:N69" si="15">M68+1</f>
        <v>2025</v>
      </c>
      <c r="O68" s="210">
        <f t="shared" ref="O68:O69" si="16">N68+1</f>
        <v>2026</v>
      </c>
      <c r="P68" s="210">
        <f t="shared" ref="P68:P69" si="17">O68+1</f>
        <v>2027</v>
      </c>
      <c r="Q68" s="210">
        <f t="shared" ref="Q68:Q69" si="18">P68+1</f>
        <v>2028</v>
      </c>
      <c r="R68" s="210">
        <f t="shared" ref="R68:R69" si="19">Q68+1</f>
        <v>2029</v>
      </c>
      <c r="S68" s="210">
        <f t="shared" ref="S68:S69" si="20">R68+1</f>
        <v>2030</v>
      </c>
      <c r="T68" s="210">
        <f t="shared" ref="T68:T69" si="21">S68+1</f>
        <v>2031</v>
      </c>
      <c r="U68" s="210">
        <f t="shared" ref="U68:U69" si="22">T68+1</f>
        <v>2032</v>
      </c>
      <c r="V68" s="210">
        <f t="shared" ref="V68:V69" si="23">U68+1</f>
        <v>2033</v>
      </c>
      <c r="W68" s="210">
        <f t="shared" ref="W68:W69" si="24">V68+1</f>
        <v>2034</v>
      </c>
      <c r="X68" s="210">
        <f t="shared" ref="X68:X69" si="25">W68+1</f>
        <v>2035</v>
      </c>
      <c r="Y68" s="210">
        <f t="shared" ref="Y68:Y69" si="26">X68+1</f>
        <v>2036</v>
      </c>
      <c r="Z68" s="210">
        <f t="shared" ref="Z68:Z69" si="27">Y68+1</f>
        <v>2037</v>
      </c>
      <c r="AA68" s="210">
        <f t="shared" ref="AA68:AA69" si="28">Z68+1</f>
        <v>2038</v>
      </c>
      <c r="AB68" s="210">
        <f t="shared" ref="AB68:AB69" si="29">AA68+1</f>
        <v>2039</v>
      </c>
      <c r="AC68" s="210">
        <f t="shared" ref="AC68:AC69" si="30">AB68+1</f>
        <v>2040</v>
      </c>
      <c r="AD68" s="210">
        <f t="shared" ref="AD68:AD69" si="31">AC68+1</f>
        <v>2041</v>
      </c>
      <c r="AE68" s="210">
        <f t="shared" ref="AE68:AE69" si="32">AD68+1</f>
        <v>2042</v>
      </c>
      <c r="AF68" s="210">
        <f t="shared" ref="AF68:AF69" si="33">AE68+1</f>
        <v>2043</v>
      </c>
      <c r="AG68" s="210">
        <f t="shared" ref="AG68:AG69" si="34">AF68+1</f>
        <v>2044</v>
      </c>
      <c r="AH68" s="210">
        <f t="shared" ref="AH68:AH69" si="35">AG68+1</f>
        <v>2045</v>
      </c>
      <c r="AI68" s="210">
        <f t="shared" ref="AI68:AI69" si="36">AH68+1</f>
        <v>2046</v>
      </c>
      <c r="AJ68" s="210">
        <f t="shared" ref="AJ68:AJ69" si="37">AI68+1</f>
        <v>2047</v>
      </c>
      <c r="AK68" s="210">
        <f t="shared" ref="AK68:AK69" si="38">AJ68+1</f>
        <v>2048</v>
      </c>
      <c r="AL68" s="210">
        <f t="shared" ref="AL68:AL69" si="39">AK68+1</f>
        <v>2049</v>
      </c>
      <c r="AM68" s="80" t="s">
        <v>3</v>
      </c>
      <c r="AN68" s="296" t="s">
        <v>23</v>
      </c>
    </row>
    <row r="69" spans="1:40" x14ac:dyDescent="0.15">
      <c r="A69" s="296"/>
      <c r="B69" s="296"/>
      <c r="C69" s="305"/>
      <c r="D69" s="79" t="s">
        <v>110</v>
      </c>
      <c r="E69" s="300"/>
      <c r="F69" s="77" t="s">
        <v>4</v>
      </c>
      <c r="G69" s="190" t="s">
        <v>219</v>
      </c>
      <c r="H69" s="302"/>
      <c r="I69" s="210">
        <v>1</v>
      </c>
      <c r="J69" s="210">
        <f>I69+1</f>
        <v>2</v>
      </c>
      <c r="K69" s="210">
        <f t="shared" si="12"/>
        <v>3</v>
      </c>
      <c r="L69" s="210">
        <f t="shared" si="13"/>
        <v>4</v>
      </c>
      <c r="M69" s="210">
        <f t="shared" si="14"/>
        <v>5</v>
      </c>
      <c r="N69" s="210">
        <f t="shared" si="15"/>
        <v>6</v>
      </c>
      <c r="O69" s="210">
        <f t="shared" si="16"/>
        <v>7</v>
      </c>
      <c r="P69" s="210">
        <f t="shared" si="17"/>
        <v>8</v>
      </c>
      <c r="Q69" s="210">
        <f t="shared" si="18"/>
        <v>9</v>
      </c>
      <c r="R69" s="210">
        <f t="shared" si="19"/>
        <v>10</v>
      </c>
      <c r="S69" s="210">
        <f t="shared" si="20"/>
        <v>11</v>
      </c>
      <c r="T69" s="210">
        <f t="shared" si="21"/>
        <v>12</v>
      </c>
      <c r="U69" s="210">
        <f t="shared" si="22"/>
        <v>13</v>
      </c>
      <c r="V69" s="210">
        <f t="shared" si="23"/>
        <v>14</v>
      </c>
      <c r="W69" s="210">
        <f t="shared" si="24"/>
        <v>15</v>
      </c>
      <c r="X69" s="210">
        <f t="shared" si="25"/>
        <v>16</v>
      </c>
      <c r="Y69" s="210">
        <f t="shared" si="26"/>
        <v>17</v>
      </c>
      <c r="Z69" s="210">
        <f t="shared" si="27"/>
        <v>18</v>
      </c>
      <c r="AA69" s="210">
        <f t="shared" si="28"/>
        <v>19</v>
      </c>
      <c r="AB69" s="210">
        <f t="shared" si="29"/>
        <v>20</v>
      </c>
      <c r="AC69" s="210">
        <f t="shared" si="30"/>
        <v>21</v>
      </c>
      <c r="AD69" s="210">
        <f t="shared" si="31"/>
        <v>22</v>
      </c>
      <c r="AE69" s="210">
        <f t="shared" si="32"/>
        <v>23</v>
      </c>
      <c r="AF69" s="210">
        <f t="shared" si="33"/>
        <v>24</v>
      </c>
      <c r="AG69" s="210">
        <f t="shared" si="34"/>
        <v>25</v>
      </c>
      <c r="AH69" s="210">
        <f t="shared" si="35"/>
        <v>26</v>
      </c>
      <c r="AI69" s="210">
        <f t="shared" si="36"/>
        <v>27</v>
      </c>
      <c r="AJ69" s="210">
        <f t="shared" si="37"/>
        <v>28</v>
      </c>
      <c r="AK69" s="210">
        <f t="shared" si="38"/>
        <v>29</v>
      </c>
      <c r="AL69" s="210">
        <f t="shared" si="39"/>
        <v>30</v>
      </c>
      <c r="AM69" s="81" t="s">
        <v>112</v>
      </c>
      <c r="AN69" s="296"/>
    </row>
    <row r="70" spans="1:40" x14ac:dyDescent="0.15">
      <c r="A70" s="330" t="s">
        <v>22</v>
      </c>
      <c r="B70" s="325" t="s">
        <v>98</v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7"/>
    </row>
    <row r="71" spans="1:40" x14ac:dyDescent="0.15">
      <c r="A71" s="331"/>
      <c r="B71" s="316" t="s">
        <v>287</v>
      </c>
      <c r="C71" s="39" t="s">
        <v>99</v>
      </c>
      <c r="D71" s="49">
        <f>推定改修工事費内訳書!J46</f>
        <v>1146</v>
      </c>
      <c r="E71" s="58">
        <v>5</v>
      </c>
      <c r="F71" s="59">
        <v>35</v>
      </c>
      <c r="G71" s="306" t="s">
        <v>185</v>
      </c>
      <c r="H71" s="306" t="s">
        <v>193</v>
      </c>
      <c r="I71" s="140">
        <f>D71</f>
        <v>1146</v>
      </c>
      <c r="J71" s="133"/>
      <c r="K71" s="133"/>
      <c r="L71" s="133"/>
      <c r="M71" s="133"/>
      <c r="N71" s="140">
        <f>D71</f>
        <v>1146</v>
      </c>
      <c r="O71" s="133"/>
      <c r="P71" s="133"/>
      <c r="Q71" s="133"/>
      <c r="R71" s="133"/>
      <c r="S71" s="140">
        <f>D71</f>
        <v>1146</v>
      </c>
      <c r="T71" s="133"/>
      <c r="U71" s="133"/>
      <c r="V71" s="133"/>
      <c r="W71" s="133"/>
      <c r="X71" s="140">
        <f>D71</f>
        <v>1146</v>
      </c>
      <c r="Y71" s="133"/>
      <c r="Z71" s="133"/>
      <c r="AA71" s="133"/>
      <c r="AB71" s="133"/>
      <c r="AC71" s="140">
        <f>D71</f>
        <v>1146</v>
      </c>
      <c r="AD71" s="133"/>
      <c r="AE71" s="133"/>
      <c r="AF71" s="133"/>
      <c r="AG71" s="133"/>
      <c r="AH71" s="140">
        <f>D71</f>
        <v>1146</v>
      </c>
      <c r="AI71" s="133"/>
      <c r="AJ71" s="133"/>
      <c r="AK71" s="133"/>
      <c r="AL71" s="133"/>
      <c r="AM71" s="150">
        <f t="shared" ref="AM71:AM91" si="40">SUM(I71:AL71)</f>
        <v>6876</v>
      </c>
      <c r="AN71" s="231"/>
    </row>
    <row r="72" spans="1:40" x14ac:dyDescent="0.15">
      <c r="A72" s="331"/>
      <c r="B72" s="317"/>
      <c r="C72" s="41" t="s">
        <v>100</v>
      </c>
      <c r="D72" s="50">
        <f>推定改修工事費内訳書!J47</f>
        <v>7107</v>
      </c>
      <c r="E72" s="62">
        <v>20</v>
      </c>
      <c r="F72" s="63">
        <v>35</v>
      </c>
      <c r="G72" s="307"/>
      <c r="H72" s="307"/>
      <c r="I72" s="151">
        <f>D72</f>
        <v>7107</v>
      </c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51">
        <f>D72</f>
        <v>7107</v>
      </c>
      <c r="AD72" s="131"/>
      <c r="AE72" s="131"/>
      <c r="AF72" s="131"/>
      <c r="AG72" s="131"/>
      <c r="AH72" s="131"/>
      <c r="AI72" s="131"/>
      <c r="AJ72" s="131"/>
      <c r="AK72" s="131"/>
      <c r="AL72" s="131"/>
      <c r="AM72" s="172">
        <f t="shared" si="40"/>
        <v>14214</v>
      </c>
      <c r="AN72" s="232" t="s">
        <v>172</v>
      </c>
    </row>
    <row r="73" spans="1:40" x14ac:dyDescent="0.15">
      <c r="A73" s="331"/>
      <c r="B73" s="318"/>
      <c r="C73" s="40" t="s">
        <v>50</v>
      </c>
      <c r="D73" s="53">
        <f>推定改修工事費内訳書!J48</f>
        <v>50416</v>
      </c>
      <c r="E73" s="69" t="s">
        <v>174</v>
      </c>
      <c r="F73" s="65">
        <v>35</v>
      </c>
      <c r="G73" s="308"/>
      <c r="H73" s="308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68">
        <f t="shared" si="40"/>
        <v>0</v>
      </c>
      <c r="AN73" s="230" t="s">
        <v>172</v>
      </c>
    </row>
    <row r="74" spans="1:40" x14ac:dyDescent="0.15">
      <c r="A74" s="331"/>
      <c r="B74" s="312" t="s">
        <v>284</v>
      </c>
      <c r="C74" s="41" t="s">
        <v>100</v>
      </c>
      <c r="D74" s="75">
        <f>推定改修工事費内訳書!J49</f>
        <v>37</v>
      </c>
      <c r="E74" s="58">
        <v>20</v>
      </c>
      <c r="F74" s="66">
        <v>35</v>
      </c>
      <c r="G74" s="306" t="s">
        <v>185</v>
      </c>
      <c r="H74" s="306" t="s">
        <v>193</v>
      </c>
      <c r="I74" s="140">
        <f>D74</f>
        <v>37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40">
        <f>D74*2</f>
        <v>74</v>
      </c>
      <c r="AH74" s="133"/>
      <c r="AI74" s="133"/>
      <c r="AJ74" s="133"/>
      <c r="AK74" s="133"/>
      <c r="AL74" s="133"/>
      <c r="AM74" s="150">
        <f t="shared" si="40"/>
        <v>111</v>
      </c>
      <c r="AN74" s="230" t="s">
        <v>172</v>
      </c>
    </row>
    <row r="75" spans="1:40" x14ac:dyDescent="0.15">
      <c r="A75" s="331"/>
      <c r="B75" s="312"/>
      <c r="C75" s="38" t="s">
        <v>50</v>
      </c>
      <c r="D75" s="48">
        <f>推定改修工事費内訳書!J50</f>
        <v>967</v>
      </c>
      <c r="E75" s="60" t="s">
        <v>357</v>
      </c>
      <c r="F75" s="61">
        <v>35</v>
      </c>
      <c r="G75" s="307"/>
      <c r="H75" s="307"/>
      <c r="I75" s="143">
        <f>D75</f>
        <v>967</v>
      </c>
      <c r="J75" s="188" t="s">
        <v>358</v>
      </c>
      <c r="K75" s="142"/>
      <c r="L75" s="142"/>
      <c r="M75" s="143">
        <f>D75</f>
        <v>967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71">
        <f t="shared" si="40"/>
        <v>1934</v>
      </c>
      <c r="AN75" s="230" t="s">
        <v>172</v>
      </c>
    </row>
    <row r="76" spans="1:40" x14ac:dyDescent="0.15">
      <c r="A76" s="331"/>
      <c r="B76" s="303" t="s">
        <v>285</v>
      </c>
      <c r="C76" s="39" t="s">
        <v>99</v>
      </c>
      <c r="D76" s="49">
        <f>推定改修工事費内訳書!J51</f>
        <v>35</v>
      </c>
      <c r="E76" s="58">
        <v>5</v>
      </c>
      <c r="F76" s="66">
        <v>35</v>
      </c>
      <c r="G76" s="306" t="s">
        <v>185</v>
      </c>
      <c r="H76" s="306" t="s">
        <v>193</v>
      </c>
      <c r="I76" s="140">
        <f>D76</f>
        <v>35</v>
      </c>
      <c r="J76" s="133"/>
      <c r="K76" s="133"/>
      <c r="L76" s="133"/>
      <c r="M76" s="133"/>
      <c r="N76" s="238">
        <f>D76</f>
        <v>35</v>
      </c>
      <c r="O76" s="133"/>
      <c r="P76" s="133"/>
      <c r="Q76" s="133"/>
      <c r="R76" s="133"/>
      <c r="S76" s="238">
        <f>D76</f>
        <v>35</v>
      </c>
      <c r="T76" s="133"/>
      <c r="U76" s="133"/>
      <c r="V76" s="133"/>
      <c r="W76" s="133"/>
      <c r="X76" s="238">
        <f>D76</f>
        <v>35</v>
      </c>
      <c r="Y76" s="133"/>
      <c r="Z76" s="133"/>
      <c r="AA76" s="133"/>
      <c r="AB76" s="133"/>
      <c r="AC76" s="238">
        <f>D76</f>
        <v>35</v>
      </c>
      <c r="AD76" s="133"/>
      <c r="AE76" s="133"/>
      <c r="AF76" s="133"/>
      <c r="AG76" s="133"/>
      <c r="AH76" s="238">
        <f>D76</f>
        <v>35</v>
      </c>
      <c r="AI76" s="133"/>
      <c r="AJ76" s="133"/>
      <c r="AK76" s="133"/>
      <c r="AL76" s="133"/>
      <c r="AM76" s="150">
        <f t="shared" si="40"/>
        <v>210</v>
      </c>
      <c r="AN76" s="88"/>
    </row>
    <row r="77" spans="1:40" x14ac:dyDescent="0.15">
      <c r="A77" s="331"/>
      <c r="B77" s="304"/>
      <c r="C77" s="41" t="s">
        <v>92</v>
      </c>
      <c r="D77" s="50">
        <f>推定改修工事費内訳書!J52</f>
        <v>71</v>
      </c>
      <c r="E77" s="62">
        <v>10</v>
      </c>
      <c r="F77" s="66">
        <v>35</v>
      </c>
      <c r="G77" s="307"/>
      <c r="H77" s="307"/>
      <c r="I77" s="151">
        <f>D77</f>
        <v>71</v>
      </c>
      <c r="J77" s="131"/>
      <c r="K77" s="131"/>
      <c r="L77" s="131"/>
      <c r="M77" s="131"/>
      <c r="N77" s="131"/>
      <c r="O77" s="131"/>
      <c r="P77" s="131"/>
      <c r="Q77" s="131"/>
      <c r="R77" s="131"/>
      <c r="S77" s="241">
        <f>D77</f>
        <v>71</v>
      </c>
      <c r="T77" s="131"/>
      <c r="U77" s="131"/>
      <c r="V77" s="131"/>
      <c r="W77" s="131"/>
      <c r="X77" s="131"/>
      <c r="Y77" s="131"/>
      <c r="Z77" s="131"/>
      <c r="AA77" s="131"/>
      <c r="AB77" s="131"/>
      <c r="AC77" s="241">
        <f>D77</f>
        <v>71</v>
      </c>
      <c r="AD77" s="131"/>
      <c r="AE77" s="131"/>
      <c r="AF77" s="131"/>
      <c r="AG77" s="131"/>
      <c r="AH77" s="131"/>
      <c r="AI77" s="131"/>
      <c r="AJ77" s="131"/>
      <c r="AK77" s="131"/>
      <c r="AL77" s="131"/>
      <c r="AM77" s="172">
        <f t="shared" si="40"/>
        <v>213</v>
      </c>
      <c r="AN77" s="91"/>
    </row>
    <row r="78" spans="1:40" x14ac:dyDescent="0.15">
      <c r="A78" s="331"/>
      <c r="B78" s="304"/>
      <c r="C78" s="41" t="s">
        <v>100</v>
      </c>
      <c r="D78" s="50">
        <f>推定改修工事費内訳書!J53</f>
        <v>36</v>
      </c>
      <c r="E78" s="62">
        <v>20</v>
      </c>
      <c r="F78" s="63">
        <v>35</v>
      </c>
      <c r="G78" s="307"/>
      <c r="H78" s="307"/>
      <c r="I78" s="151">
        <f>D78</f>
        <v>36</v>
      </c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241">
        <f>D78</f>
        <v>36</v>
      </c>
      <c r="AD78" s="131"/>
      <c r="AE78" s="131"/>
      <c r="AF78" s="131"/>
      <c r="AG78" s="131"/>
      <c r="AH78" s="131"/>
      <c r="AI78" s="131"/>
      <c r="AJ78" s="131"/>
      <c r="AK78" s="131"/>
      <c r="AL78" s="131"/>
      <c r="AM78" s="172">
        <f t="shared" si="40"/>
        <v>72</v>
      </c>
      <c r="AN78" s="91"/>
    </row>
    <row r="79" spans="1:40" x14ac:dyDescent="0.15">
      <c r="A79" s="331"/>
      <c r="B79" s="324"/>
      <c r="C79" s="40" t="s">
        <v>50</v>
      </c>
      <c r="D79" s="53">
        <f>推定改修工事費内訳書!J54</f>
        <v>1211</v>
      </c>
      <c r="E79" s="69" t="s">
        <v>174</v>
      </c>
      <c r="F79" s="61">
        <v>35</v>
      </c>
      <c r="G79" s="308"/>
      <c r="H79" s="308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68">
        <f t="shared" si="40"/>
        <v>0</v>
      </c>
      <c r="AN79" s="92"/>
    </row>
    <row r="80" spans="1:40" x14ac:dyDescent="0.15">
      <c r="A80" s="331"/>
      <c r="B80" s="303" t="s">
        <v>286</v>
      </c>
      <c r="C80" s="39" t="s">
        <v>99</v>
      </c>
      <c r="D80" s="49">
        <f>推定改修工事費内訳書!J55</f>
        <v>11</v>
      </c>
      <c r="E80" s="58">
        <v>5</v>
      </c>
      <c r="F80" s="66">
        <v>35</v>
      </c>
      <c r="G80" s="306" t="s">
        <v>185</v>
      </c>
      <c r="H80" s="306" t="s">
        <v>193</v>
      </c>
      <c r="I80" s="140">
        <f>(D80/3)*2</f>
        <v>7.333333333333333</v>
      </c>
      <c r="J80" s="133"/>
      <c r="K80" s="133"/>
      <c r="L80" s="133"/>
      <c r="M80" s="133"/>
      <c r="N80" s="238">
        <f>D80</f>
        <v>11</v>
      </c>
      <c r="O80" s="133"/>
      <c r="P80" s="133"/>
      <c r="Q80" s="133"/>
      <c r="R80" s="133"/>
      <c r="S80" s="238">
        <f>D80</f>
        <v>11</v>
      </c>
      <c r="T80" s="133"/>
      <c r="U80" s="133"/>
      <c r="V80" s="133"/>
      <c r="W80" s="133"/>
      <c r="X80" s="238">
        <f>D80</f>
        <v>11</v>
      </c>
      <c r="Y80" s="133"/>
      <c r="Z80" s="133"/>
      <c r="AA80" s="133"/>
      <c r="AB80" s="133"/>
      <c r="AC80" s="238">
        <f>D80</f>
        <v>11</v>
      </c>
      <c r="AD80" s="133"/>
      <c r="AE80" s="133"/>
      <c r="AF80" s="133"/>
      <c r="AG80" s="133"/>
      <c r="AH80" s="238">
        <f>D80</f>
        <v>11</v>
      </c>
      <c r="AI80" s="133"/>
      <c r="AJ80" s="133"/>
      <c r="AK80" s="133"/>
      <c r="AL80" s="133"/>
      <c r="AM80" s="150">
        <f t="shared" si="40"/>
        <v>62.333333333333329</v>
      </c>
      <c r="AN80" s="88"/>
    </row>
    <row r="81" spans="1:40" x14ac:dyDescent="0.15">
      <c r="A81" s="331"/>
      <c r="B81" s="304"/>
      <c r="C81" s="41" t="s">
        <v>92</v>
      </c>
      <c r="D81" s="50">
        <f>推定改修工事費内訳書!J56</f>
        <v>22</v>
      </c>
      <c r="E81" s="62">
        <v>10</v>
      </c>
      <c r="F81" s="66">
        <v>35</v>
      </c>
      <c r="G81" s="307"/>
      <c r="H81" s="307"/>
      <c r="I81" s="151">
        <f>(D81/3)*2</f>
        <v>14.666666666666666</v>
      </c>
      <c r="J81" s="131"/>
      <c r="K81" s="131"/>
      <c r="L81" s="131"/>
      <c r="M81" s="131"/>
      <c r="N81" s="131"/>
      <c r="O81" s="131"/>
      <c r="P81" s="131"/>
      <c r="Q81" s="131"/>
      <c r="R81" s="131"/>
      <c r="S81" s="241">
        <f>D81</f>
        <v>22</v>
      </c>
      <c r="T81" s="131"/>
      <c r="U81" s="131"/>
      <c r="V81" s="131"/>
      <c r="W81" s="131"/>
      <c r="X81" s="131"/>
      <c r="Y81" s="131"/>
      <c r="Z81" s="131"/>
      <c r="AA81" s="131"/>
      <c r="AB81" s="131"/>
      <c r="AC81" s="241">
        <f>D81</f>
        <v>22</v>
      </c>
      <c r="AD81" s="131"/>
      <c r="AE81" s="131"/>
      <c r="AF81" s="131"/>
      <c r="AG81" s="131"/>
      <c r="AH81" s="131"/>
      <c r="AI81" s="131"/>
      <c r="AJ81" s="131"/>
      <c r="AK81" s="131"/>
      <c r="AL81" s="131"/>
      <c r="AM81" s="172">
        <f t="shared" si="40"/>
        <v>58.666666666666664</v>
      </c>
      <c r="AN81" s="91"/>
    </row>
    <row r="82" spans="1:40" x14ac:dyDescent="0.15">
      <c r="A82" s="331"/>
      <c r="B82" s="304"/>
      <c r="C82" s="41" t="s">
        <v>100</v>
      </c>
      <c r="D82" s="50">
        <f>推定改修工事費内訳書!J57</f>
        <v>17</v>
      </c>
      <c r="E82" s="62">
        <v>20</v>
      </c>
      <c r="F82" s="63">
        <v>35</v>
      </c>
      <c r="G82" s="307"/>
      <c r="H82" s="307"/>
      <c r="I82" s="151">
        <f>(D82/3)*2</f>
        <v>11.333333333333334</v>
      </c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241">
        <f>D82</f>
        <v>17</v>
      </c>
      <c r="AD82" s="131"/>
      <c r="AE82" s="131"/>
      <c r="AF82" s="131"/>
      <c r="AG82" s="131"/>
      <c r="AH82" s="131"/>
      <c r="AI82" s="131"/>
      <c r="AJ82" s="131"/>
      <c r="AK82" s="131"/>
      <c r="AL82" s="131"/>
      <c r="AM82" s="172">
        <f t="shared" si="40"/>
        <v>28.333333333333336</v>
      </c>
      <c r="AN82" s="91"/>
    </row>
    <row r="83" spans="1:40" x14ac:dyDescent="0.15">
      <c r="A83" s="331"/>
      <c r="B83" s="324"/>
      <c r="C83" s="40" t="s">
        <v>50</v>
      </c>
      <c r="D83" s="53">
        <f>推定改修工事費内訳書!J58</f>
        <v>130</v>
      </c>
      <c r="E83" s="69" t="s">
        <v>361</v>
      </c>
      <c r="F83" s="61">
        <v>35</v>
      </c>
      <c r="G83" s="308"/>
      <c r="H83" s="308"/>
      <c r="I83" s="266">
        <f>D83</f>
        <v>130</v>
      </c>
      <c r="J83" s="188" t="s">
        <v>358</v>
      </c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68">
        <f t="shared" si="40"/>
        <v>130</v>
      </c>
      <c r="AN83" s="92"/>
    </row>
    <row r="84" spans="1:40" x14ac:dyDescent="0.15">
      <c r="A84" s="331"/>
      <c r="B84" s="316" t="s">
        <v>288</v>
      </c>
      <c r="C84" s="39" t="s">
        <v>99</v>
      </c>
      <c r="D84" s="49">
        <f>推定改修工事費内訳書!J59</f>
        <v>28</v>
      </c>
      <c r="E84" s="58">
        <v>5</v>
      </c>
      <c r="F84" s="59">
        <v>35</v>
      </c>
      <c r="G84" s="306" t="s">
        <v>185</v>
      </c>
      <c r="H84" s="306" t="s">
        <v>193</v>
      </c>
      <c r="I84" s="140">
        <f>D84</f>
        <v>28</v>
      </c>
      <c r="J84" s="133"/>
      <c r="K84" s="133"/>
      <c r="L84" s="133"/>
      <c r="M84" s="133"/>
      <c r="N84" s="133"/>
      <c r="O84" s="133"/>
      <c r="P84" s="133"/>
      <c r="Q84" s="133"/>
      <c r="R84" s="238">
        <f>D84</f>
        <v>28</v>
      </c>
      <c r="S84" s="133"/>
      <c r="T84" s="133"/>
      <c r="U84" s="133"/>
      <c r="V84" s="133"/>
      <c r="W84" s="238">
        <f>D84</f>
        <v>28</v>
      </c>
      <c r="X84" s="133"/>
      <c r="Y84" s="133"/>
      <c r="Z84" s="133"/>
      <c r="AA84" s="133"/>
      <c r="AB84" s="238">
        <f>D84</f>
        <v>28</v>
      </c>
      <c r="AC84" s="133"/>
      <c r="AD84" s="133"/>
      <c r="AE84" s="133"/>
      <c r="AF84" s="133"/>
      <c r="AG84" s="238">
        <f>D84</f>
        <v>28</v>
      </c>
      <c r="AH84" s="133"/>
      <c r="AI84" s="133"/>
      <c r="AJ84" s="133"/>
      <c r="AK84" s="133"/>
      <c r="AL84" s="133"/>
      <c r="AM84" s="150">
        <f t="shared" si="40"/>
        <v>140</v>
      </c>
      <c r="AN84" s="88"/>
    </row>
    <row r="85" spans="1:40" x14ac:dyDescent="0.15">
      <c r="A85" s="331"/>
      <c r="B85" s="317"/>
      <c r="C85" s="41" t="s">
        <v>92</v>
      </c>
      <c r="D85" s="50">
        <f>推定改修工事費内訳書!J60</f>
        <v>219</v>
      </c>
      <c r="E85" s="62">
        <v>10</v>
      </c>
      <c r="F85" s="63">
        <v>35</v>
      </c>
      <c r="G85" s="307"/>
      <c r="H85" s="307"/>
      <c r="I85" s="151">
        <f>D85</f>
        <v>219</v>
      </c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241">
        <f>D85</f>
        <v>219</v>
      </c>
      <c r="X85" s="131"/>
      <c r="Y85" s="131"/>
      <c r="Z85" s="131"/>
      <c r="AA85" s="131"/>
      <c r="AB85" s="131"/>
      <c r="AC85" s="131"/>
      <c r="AD85" s="131"/>
      <c r="AE85" s="131"/>
      <c r="AF85" s="131"/>
      <c r="AG85" s="241">
        <f>D85</f>
        <v>219</v>
      </c>
      <c r="AH85" s="131"/>
      <c r="AI85" s="131"/>
      <c r="AJ85" s="131"/>
      <c r="AK85" s="131"/>
      <c r="AL85" s="131"/>
      <c r="AM85" s="172">
        <f t="shared" si="40"/>
        <v>657</v>
      </c>
      <c r="AN85" s="91"/>
    </row>
    <row r="86" spans="1:40" x14ac:dyDescent="0.15">
      <c r="A86" s="331"/>
      <c r="B86" s="318"/>
      <c r="C86" s="40" t="s">
        <v>50</v>
      </c>
      <c r="D86" s="51">
        <f>推定改修工事費内訳書!J61</f>
        <v>966</v>
      </c>
      <c r="E86" s="64">
        <v>40</v>
      </c>
      <c r="F86" s="65">
        <v>35</v>
      </c>
      <c r="G86" s="308"/>
      <c r="H86" s="308"/>
      <c r="I86" s="132"/>
      <c r="J86" s="132"/>
      <c r="K86" s="132"/>
      <c r="L86" s="132"/>
      <c r="M86" s="146">
        <f>D86</f>
        <v>966</v>
      </c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74">
        <f t="shared" si="40"/>
        <v>966</v>
      </c>
      <c r="AN86" s="90"/>
    </row>
    <row r="87" spans="1:40" x14ac:dyDescent="0.15">
      <c r="A87" s="331"/>
      <c r="B87" s="316" t="s">
        <v>289</v>
      </c>
      <c r="C87" s="39" t="s">
        <v>99</v>
      </c>
      <c r="D87" s="49">
        <f>推定改修工事費内訳書!J62</f>
        <v>90</v>
      </c>
      <c r="E87" s="58">
        <v>5</v>
      </c>
      <c r="F87" s="59">
        <v>35</v>
      </c>
      <c r="G87" s="306" t="s">
        <v>197</v>
      </c>
      <c r="H87" s="306" t="s">
        <v>198</v>
      </c>
      <c r="I87" s="140">
        <f>D87</f>
        <v>90</v>
      </c>
      <c r="J87" s="133"/>
      <c r="K87" s="133"/>
      <c r="L87" s="133"/>
      <c r="M87" s="133"/>
      <c r="N87" s="140">
        <f>D87</f>
        <v>90</v>
      </c>
      <c r="O87" s="133"/>
      <c r="P87" s="133"/>
      <c r="Q87" s="133"/>
      <c r="R87" s="133"/>
      <c r="S87" s="140">
        <f>D87</f>
        <v>90</v>
      </c>
      <c r="T87" s="133"/>
      <c r="U87" s="133"/>
      <c r="V87" s="133"/>
      <c r="W87" s="133"/>
      <c r="X87" s="133"/>
      <c r="Y87" s="133"/>
      <c r="Z87" s="133"/>
      <c r="AA87" s="133"/>
      <c r="AB87" s="140">
        <f>D87</f>
        <v>90</v>
      </c>
      <c r="AC87" s="133"/>
      <c r="AD87" s="133"/>
      <c r="AE87" s="133"/>
      <c r="AF87" s="133"/>
      <c r="AG87" s="140">
        <f>D87</f>
        <v>90</v>
      </c>
      <c r="AH87" s="133"/>
      <c r="AI87" s="133"/>
      <c r="AJ87" s="133"/>
      <c r="AK87" s="133"/>
      <c r="AL87" s="133"/>
      <c r="AM87" s="150">
        <f t="shared" si="40"/>
        <v>450</v>
      </c>
      <c r="AN87" s="88"/>
    </row>
    <row r="88" spans="1:40" x14ac:dyDescent="0.15">
      <c r="A88" s="331"/>
      <c r="B88" s="317"/>
      <c r="C88" s="41" t="s">
        <v>100</v>
      </c>
      <c r="D88" s="50">
        <f>推定改修工事費内訳書!J63</f>
        <v>37</v>
      </c>
      <c r="E88" s="62">
        <v>20</v>
      </c>
      <c r="F88" s="63">
        <v>35</v>
      </c>
      <c r="G88" s="307"/>
      <c r="H88" s="307"/>
      <c r="I88" s="151">
        <f>D88</f>
        <v>37</v>
      </c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51">
        <f>D88</f>
        <v>37</v>
      </c>
      <c r="AH88" s="131"/>
      <c r="AI88" s="131"/>
      <c r="AJ88" s="131"/>
      <c r="AK88" s="131"/>
      <c r="AL88" s="131"/>
      <c r="AM88" s="172">
        <f t="shared" si="40"/>
        <v>74</v>
      </c>
      <c r="AN88" s="91"/>
    </row>
    <row r="89" spans="1:40" x14ac:dyDescent="0.15">
      <c r="A89" s="331"/>
      <c r="B89" s="318"/>
      <c r="C89" s="40" t="s">
        <v>50</v>
      </c>
      <c r="D89" s="55">
        <f>推定改修工事費内訳書!J64</f>
        <v>4230</v>
      </c>
      <c r="E89" s="69">
        <v>50</v>
      </c>
      <c r="F89" s="65">
        <v>35</v>
      </c>
      <c r="G89" s="308"/>
      <c r="H89" s="308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46">
        <f>D89</f>
        <v>4230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68">
        <f t="shared" si="40"/>
        <v>4230</v>
      </c>
      <c r="AN89" s="90"/>
    </row>
    <row r="90" spans="1:40" x14ac:dyDescent="0.15">
      <c r="A90" s="331"/>
      <c r="B90" s="17" t="s">
        <v>290</v>
      </c>
      <c r="C90" s="40" t="s">
        <v>50</v>
      </c>
      <c r="D90" s="26">
        <f>推定改修工事費内訳書!J65</f>
        <v>1970</v>
      </c>
      <c r="E90" s="67" t="s">
        <v>101</v>
      </c>
      <c r="F90" s="57">
        <v>35</v>
      </c>
      <c r="G90" s="178" t="s">
        <v>185</v>
      </c>
      <c r="H90" s="178" t="s">
        <v>193</v>
      </c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50">
        <f t="shared" si="40"/>
        <v>0</v>
      </c>
      <c r="AN90" s="232" t="s">
        <v>25</v>
      </c>
    </row>
    <row r="91" spans="1:40" ht="14.25" thickBot="1" x14ac:dyDescent="0.2">
      <c r="A91" s="331"/>
      <c r="B91" s="5" t="s">
        <v>291</v>
      </c>
      <c r="C91" s="3" t="s">
        <v>14</v>
      </c>
      <c r="D91" s="26">
        <f>推定改修工事費内訳書!J66</f>
        <v>99</v>
      </c>
      <c r="E91" s="67" t="s">
        <v>362</v>
      </c>
      <c r="F91" s="57">
        <v>35</v>
      </c>
      <c r="G91" s="178" t="s">
        <v>185</v>
      </c>
      <c r="H91" s="178" t="s">
        <v>193</v>
      </c>
      <c r="I91" s="145">
        <f>D91</f>
        <v>99</v>
      </c>
      <c r="J91" s="144"/>
      <c r="K91" s="144"/>
      <c r="L91" s="144"/>
      <c r="M91" s="144"/>
      <c r="N91" s="144"/>
      <c r="O91" s="144"/>
      <c r="P91" s="144"/>
      <c r="Q91" s="144"/>
      <c r="R91" s="144"/>
      <c r="S91" s="237">
        <f>D91</f>
        <v>99</v>
      </c>
      <c r="T91" s="144"/>
      <c r="U91" s="144"/>
      <c r="V91" s="144"/>
      <c r="W91" s="144"/>
      <c r="X91" s="144"/>
      <c r="Y91" s="144"/>
      <c r="Z91" s="144"/>
      <c r="AA91" s="144"/>
      <c r="AB91" s="144"/>
      <c r="AC91" s="237">
        <f>D91</f>
        <v>99</v>
      </c>
      <c r="AD91" s="144"/>
      <c r="AE91" s="144"/>
      <c r="AF91" s="144"/>
      <c r="AG91" s="144"/>
      <c r="AH91" s="144"/>
      <c r="AI91" s="144"/>
      <c r="AJ91" s="144"/>
      <c r="AK91" s="144"/>
      <c r="AL91" s="144"/>
      <c r="AM91" s="150">
        <f t="shared" si="40"/>
        <v>297</v>
      </c>
      <c r="AN91" s="8"/>
    </row>
    <row r="92" spans="1:40" ht="14.25" thickTop="1" x14ac:dyDescent="0.15">
      <c r="A92" s="331"/>
      <c r="B92" s="205" t="s">
        <v>111</v>
      </c>
      <c r="C92" s="206"/>
      <c r="D92" s="206"/>
      <c r="E92" s="207"/>
      <c r="F92" s="208"/>
      <c r="G92" s="208"/>
      <c r="H92" s="208"/>
      <c r="I92" s="130">
        <f t="shared" ref="I92:AL92" si="41">SUM(I71:I91)</f>
        <v>10035.333333333334</v>
      </c>
      <c r="J92" s="130">
        <f t="shared" si="41"/>
        <v>0</v>
      </c>
      <c r="K92" s="130">
        <f t="shared" si="41"/>
        <v>0</v>
      </c>
      <c r="L92" s="130">
        <f t="shared" si="41"/>
        <v>0</v>
      </c>
      <c r="M92" s="130">
        <f t="shared" si="41"/>
        <v>1933</v>
      </c>
      <c r="N92" s="130">
        <f t="shared" si="41"/>
        <v>1282</v>
      </c>
      <c r="O92" s="130">
        <f t="shared" si="41"/>
        <v>0</v>
      </c>
      <c r="P92" s="130">
        <f t="shared" si="41"/>
        <v>0</v>
      </c>
      <c r="Q92" s="130">
        <f t="shared" si="41"/>
        <v>0</v>
      </c>
      <c r="R92" s="130">
        <f t="shared" si="41"/>
        <v>28</v>
      </c>
      <c r="S92" s="130">
        <f t="shared" si="41"/>
        <v>1474</v>
      </c>
      <c r="T92" s="130">
        <f t="shared" si="41"/>
        <v>0</v>
      </c>
      <c r="U92" s="130">
        <f t="shared" si="41"/>
        <v>0</v>
      </c>
      <c r="V92" s="130">
        <f t="shared" si="41"/>
        <v>0</v>
      </c>
      <c r="W92" s="130">
        <f t="shared" si="41"/>
        <v>4477</v>
      </c>
      <c r="X92" s="130">
        <f t="shared" si="41"/>
        <v>1192</v>
      </c>
      <c r="Y92" s="130">
        <f t="shared" si="41"/>
        <v>0</v>
      </c>
      <c r="Z92" s="130">
        <f t="shared" si="41"/>
        <v>0</v>
      </c>
      <c r="AA92" s="130">
        <f t="shared" si="41"/>
        <v>0</v>
      </c>
      <c r="AB92" s="130">
        <f t="shared" si="41"/>
        <v>118</v>
      </c>
      <c r="AC92" s="130">
        <f t="shared" si="41"/>
        <v>8544</v>
      </c>
      <c r="AD92" s="130">
        <f t="shared" si="41"/>
        <v>0</v>
      </c>
      <c r="AE92" s="130">
        <f t="shared" si="41"/>
        <v>0</v>
      </c>
      <c r="AF92" s="130">
        <f t="shared" si="41"/>
        <v>0</v>
      </c>
      <c r="AG92" s="130">
        <f t="shared" si="41"/>
        <v>448</v>
      </c>
      <c r="AH92" s="130">
        <f t="shared" si="41"/>
        <v>1192</v>
      </c>
      <c r="AI92" s="130">
        <f t="shared" si="41"/>
        <v>0</v>
      </c>
      <c r="AJ92" s="130">
        <f t="shared" si="41"/>
        <v>0</v>
      </c>
      <c r="AK92" s="130">
        <f t="shared" si="41"/>
        <v>0</v>
      </c>
      <c r="AL92" s="130">
        <f t="shared" si="41"/>
        <v>0</v>
      </c>
      <c r="AM92" s="130">
        <f>SUM(AM71:AM91)</f>
        <v>30723.333333333332</v>
      </c>
      <c r="AN92" s="43"/>
    </row>
    <row r="93" spans="1:40" x14ac:dyDescent="0.15">
      <c r="A93" s="331"/>
      <c r="B93" s="319" t="s">
        <v>102</v>
      </c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1"/>
    </row>
    <row r="94" spans="1:40" x14ac:dyDescent="0.15">
      <c r="A94" s="331"/>
      <c r="B94" s="316" t="s">
        <v>296</v>
      </c>
      <c r="C94" s="39" t="s">
        <v>99</v>
      </c>
      <c r="D94" s="49">
        <f>推定改修工事費内訳書!J68</f>
        <v>194</v>
      </c>
      <c r="E94" s="58">
        <v>5</v>
      </c>
      <c r="F94" s="59">
        <v>35</v>
      </c>
      <c r="G94" s="306" t="s">
        <v>186</v>
      </c>
      <c r="H94" s="306" t="s">
        <v>191</v>
      </c>
      <c r="I94" s="279">
        <f>D94</f>
        <v>194</v>
      </c>
      <c r="J94" s="136"/>
      <c r="K94" s="136"/>
      <c r="L94" s="136"/>
      <c r="M94" s="136"/>
      <c r="N94" s="279">
        <f>D94</f>
        <v>194</v>
      </c>
      <c r="O94" s="136"/>
      <c r="P94" s="136"/>
      <c r="Q94" s="136"/>
      <c r="R94" s="136"/>
      <c r="S94" s="279">
        <f>D94</f>
        <v>194</v>
      </c>
      <c r="T94" s="136"/>
      <c r="U94" s="136"/>
      <c r="V94" s="136"/>
      <c r="W94" s="136"/>
      <c r="X94" s="279">
        <f>D94</f>
        <v>194</v>
      </c>
      <c r="Y94" s="136"/>
      <c r="Z94" s="136"/>
      <c r="AA94" s="136"/>
      <c r="AB94" s="136"/>
      <c r="AC94" s="279">
        <f>D94</f>
        <v>194</v>
      </c>
      <c r="AD94" s="136"/>
      <c r="AE94" s="136"/>
      <c r="AF94" s="136"/>
      <c r="AG94" s="136"/>
      <c r="AH94" s="279">
        <f>D94</f>
        <v>194</v>
      </c>
      <c r="AI94" s="136"/>
      <c r="AJ94" s="136"/>
      <c r="AK94" s="136"/>
      <c r="AL94" s="136"/>
      <c r="AM94" s="149">
        <f t="shared" ref="AM94:AM116" si="42">SUM(I94:AL94)</f>
        <v>1164</v>
      </c>
      <c r="AN94" s="88"/>
    </row>
    <row r="95" spans="1:40" x14ac:dyDescent="0.15">
      <c r="A95" s="331"/>
      <c r="B95" s="317"/>
      <c r="C95" s="41" t="s">
        <v>92</v>
      </c>
      <c r="D95" s="50">
        <f>推定改修工事費内訳書!J69</f>
        <v>455</v>
      </c>
      <c r="E95" s="62">
        <v>20</v>
      </c>
      <c r="F95" s="63">
        <v>35</v>
      </c>
      <c r="G95" s="307"/>
      <c r="H95" s="307"/>
      <c r="I95" s="137"/>
      <c r="J95" s="137"/>
      <c r="K95" s="236">
        <f>D95</f>
        <v>455</v>
      </c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36">
        <f>D95</f>
        <v>455</v>
      </c>
      <c r="AF95" s="137"/>
      <c r="AG95" s="137"/>
      <c r="AH95" s="137"/>
      <c r="AI95" s="137"/>
      <c r="AJ95" s="137"/>
      <c r="AK95" s="137"/>
      <c r="AL95" s="137"/>
      <c r="AM95" s="176">
        <f t="shared" si="42"/>
        <v>910</v>
      </c>
      <c r="AN95" s="91"/>
    </row>
    <row r="96" spans="1:40" x14ac:dyDescent="0.15">
      <c r="A96" s="331"/>
      <c r="B96" s="318"/>
      <c r="C96" s="40" t="s">
        <v>50</v>
      </c>
      <c r="D96" s="53">
        <f>推定改修工事費内訳書!J70</f>
        <v>1803</v>
      </c>
      <c r="E96" s="69" t="s">
        <v>174</v>
      </c>
      <c r="F96" s="65">
        <v>35</v>
      </c>
      <c r="G96" s="308"/>
      <c r="H96" s="30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75">
        <f t="shared" si="42"/>
        <v>0</v>
      </c>
      <c r="AN96" s="90"/>
    </row>
    <row r="97" spans="1:40" x14ac:dyDescent="0.15">
      <c r="A97" s="331"/>
      <c r="B97" s="316" t="s">
        <v>297</v>
      </c>
      <c r="C97" s="39" t="s">
        <v>99</v>
      </c>
      <c r="D97" s="49">
        <f>推定改修工事費内訳書!J71</f>
        <v>373</v>
      </c>
      <c r="E97" s="58">
        <v>5</v>
      </c>
      <c r="F97" s="59">
        <v>35</v>
      </c>
      <c r="G97" s="306" t="s">
        <v>186</v>
      </c>
      <c r="H97" s="306" t="s">
        <v>191</v>
      </c>
      <c r="I97" s="279">
        <f>D97</f>
        <v>373</v>
      </c>
      <c r="J97" s="136"/>
      <c r="K97" s="136"/>
      <c r="L97" s="136"/>
      <c r="M97" s="136"/>
      <c r="N97" s="279">
        <f>D97</f>
        <v>373</v>
      </c>
      <c r="O97" s="136"/>
      <c r="P97" s="136"/>
      <c r="Q97" s="136"/>
      <c r="R97" s="136"/>
      <c r="S97" s="279">
        <f>D97</f>
        <v>373</v>
      </c>
      <c r="T97" s="136"/>
      <c r="U97" s="136"/>
      <c r="V97" s="136"/>
      <c r="W97" s="136"/>
      <c r="X97" s="279">
        <f>D97</f>
        <v>373</v>
      </c>
      <c r="Y97" s="136"/>
      <c r="Z97" s="136"/>
      <c r="AA97" s="136"/>
      <c r="AB97" s="136"/>
      <c r="AC97" s="279">
        <f>D97</f>
        <v>373</v>
      </c>
      <c r="AD97" s="136"/>
      <c r="AE97" s="136"/>
      <c r="AF97" s="136"/>
      <c r="AG97" s="136"/>
      <c r="AH97" s="279">
        <f>D97</f>
        <v>373</v>
      </c>
      <c r="AI97" s="136"/>
      <c r="AJ97" s="136"/>
      <c r="AK97" s="136"/>
      <c r="AL97" s="136"/>
      <c r="AM97" s="149">
        <f t="shared" si="42"/>
        <v>2238</v>
      </c>
      <c r="AN97" s="88"/>
    </row>
    <row r="98" spans="1:40" x14ac:dyDescent="0.15">
      <c r="A98" s="331"/>
      <c r="B98" s="317"/>
      <c r="C98" s="41" t="s">
        <v>92</v>
      </c>
      <c r="D98" s="50">
        <f>推定改修工事費内訳書!J72</f>
        <v>875</v>
      </c>
      <c r="E98" s="62">
        <v>20</v>
      </c>
      <c r="F98" s="63">
        <v>35</v>
      </c>
      <c r="G98" s="307"/>
      <c r="H98" s="307"/>
      <c r="I98" s="137"/>
      <c r="J98" s="137"/>
      <c r="K98" s="236">
        <f>D98</f>
        <v>875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236">
        <f>D98</f>
        <v>875</v>
      </c>
      <c r="AF98" s="137"/>
      <c r="AG98" s="137"/>
      <c r="AH98" s="137"/>
      <c r="AI98" s="137"/>
      <c r="AJ98" s="137"/>
      <c r="AK98" s="137"/>
      <c r="AL98" s="137"/>
      <c r="AM98" s="176">
        <f t="shared" si="42"/>
        <v>1750</v>
      </c>
      <c r="AN98" s="91"/>
    </row>
    <row r="99" spans="1:40" x14ac:dyDescent="0.15">
      <c r="A99" s="331"/>
      <c r="B99" s="318"/>
      <c r="C99" s="40" t="s">
        <v>50</v>
      </c>
      <c r="D99" s="53">
        <f>推定改修工事費内訳書!J73</f>
        <v>13443</v>
      </c>
      <c r="E99" s="69" t="s">
        <v>174</v>
      </c>
      <c r="F99" s="65">
        <v>35</v>
      </c>
      <c r="G99" s="308"/>
      <c r="H99" s="30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75">
        <f t="shared" si="42"/>
        <v>0</v>
      </c>
      <c r="AN99" s="90"/>
    </row>
    <row r="100" spans="1:40" x14ac:dyDescent="0.15">
      <c r="A100" s="331"/>
      <c r="B100" s="316" t="s">
        <v>298</v>
      </c>
      <c r="C100" s="39" t="s">
        <v>99</v>
      </c>
      <c r="D100" s="49">
        <f>推定改修工事費内訳書!J74</f>
        <v>701</v>
      </c>
      <c r="E100" s="58">
        <v>5</v>
      </c>
      <c r="F100" s="59">
        <v>35</v>
      </c>
      <c r="G100" s="306" t="s">
        <v>186</v>
      </c>
      <c r="H100" s="306" t="s">
        <v>191</v>
      </c>
      <c r="I100" s="279">
        <f>D100</f>
        <v>701</v>
      </c>
      <c r="J100" s="136"/>
      <c r="K100" s="136"/>
      <c r="L100" s="136"/>
      <c r="M100" s="136"/>
      <c r="N100" s="279">
        <f>D100</f>
        <v>701</v>
      </c>
      <c r="O100" s="136"/>
      <c r="P100" s="136"/>
      <c r="Q100" s="136"/>
      <c r="R100" s="136"/>
      <c r="S100" s="279">
        <f>D100</f>
        <v>701</v>
      </c>
      <c r="T100" s="136"/>
      <c r="U100" s="136"/>
      <c r="V100" s="136"/>
      <c r="W100" s="136"/>
      <c r="X100" s="279">
        <f>D100</f>
        <v>701</v>
      </c>
      <c r="Y100" s="136"/>
      <c r="Z100" s="136"/>
      <c r="AA100" s="136"/>
      <c r="AB100" s="136"/>
      <c r="AC100" s="279">
        <f>D100</f>
        <v>701</v>
      </c>
      <c r="AD100" s="136"/>
      <c r="AE100" s="136"/>
      <c r="AF100" s="136"/>
      <c r="AG100" s="136"/>
      <c r="AH100" s="279">
        <f>D100</f>
        <v>701</v>
      </c>
      <c r="AI100" s="136"/>
      <c r="AJ100" s="136"/>
      <c r="AK100" s="136"/>
      <c r="AL100" s="136"/>
      <c r="AM100" s="149">
        <f t="shared" si="42"/>
        <v>4206</v>
      </c>
      <c r="AN100" s="88"/>
    </row>
    <row r="101" spans="1:40" x14ac:dyDescent="0.15">
      <c r="A101" s="331"/>
      <c r="B101" s="317"/>
      <c r="C101" s="41" t="s">
        <v>92</v>
      </c>
      <c r="D101" s="50">
        <f>推定改修工事費内訳書!J75</f>
        <v>2409</v>
      </c>
      <c r="E101" s="62">
        <v>20</v>
      </c>
      <c r="F101" s="63">
        <v>35</v>
      </c>
      <c r="G101" s="307"/>
      <c r="H101" s="307"/>
      <c r="I101" s="137"/>
      <c r="J101" s="137"/>
      <c r="K101" s="236">
        <f>D101</f>
        <v>2409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36">
        <f>D101</f>
        <v>2409</v>
      </c>
      <c r="AF101" s="137"/>
      <c r="AG101" s="137"/>
      <c r="AH101" s="137"/>
      <c r="AI101" s="137"/>
      <c r="AJ101" s="137"/>
      <c r="AK101" s="137"/>
      <c r="AL101" s="137"/>
      <c r="AM101" s="176">
        <f t="shared" si="42"/>
        <v>4818</v>
      </c>
      <c r="AN101" s="91"/>
    </row>
    <row r="102" spans="1:40" x14ac:dyDescent="0.15">
      <c r="A102" s="331"/>
      <c r="B102" s="318"/>
      <c r="C102" s="40" t="s">
        <v>50</v>
      </c>
      <c r="D102" s="55">
        <f>推定改修工事費内訳書!J76</f>
        <v>14542</v>
      </c>
      <c r="E102" s="69" t="s">
        <v>174</v>
      </c>
      <c r="F102" s="65">
        <v>35</v>
      </c>
      <c r="G102" s="308"/>
      <c r="H102" s="30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75">
        <f t="shared" si="42"/>
        <v>0</v>
      </c>
      <c r="AN102" s="90"/>
    </row>
    <row r="103" spans="1:40" x14ac:dyDescent="0.15">
      <c r="A103" s="331"/>
      <c r="B103" s="316" t="s">
        <v>299</v>
      </c>
      <c r="C103" s="39" t="s">
        <v>99</v>
      </c>
      <c r="D103" s="49">
        <f>推定改修工事費内訳書!J77</f>
        <v>61</v>
      </c>
      <c r="E103" s="58">
        <v>5</v>
      </c>
      <c r="F103" s="59">
        <v>35</v>
      </c>
      <c r="G103" s="306" t="s">
        <v>186</v>
      </c>
      <c r="H103" s="306" t="s">
        <v>191</v>
      </c>
      <c r="I103" s="279">
        <f>D103</f>
        <v>61</v>
      </c>
      <c r="J103" s="136"/>
      <c r="K103" s="136"/>
      <c r="L103" s="136"/>
      <c r="M103" s="136"/>
      <c r="N103" s="279">
        <f>D103</f>
        <v>61</v>
      </c>
      <c r="O103" s="136"/>
      <c r="P103" s="136"/>
      <c r="Q103" s="136"/>
      <c r="R103" s="136"/>
      <c r="S103" s="279">
        <f>D103</f>
        <v>61</v>
      </c>
      <c r="T103" s="136"/>
      <c r="U103" s="136"/>
      <c r="V103" s="136"/>
      <c r="W103" s="136"/>
      <c r="X103" s="279">
        <f>D103</f>
        <v>61</v>
      </c>
      <c r="Y103" s="136"/>
      <c r="Z103" s="136"/>
      <c r="AA103" s="136"/>
      <c r="AB103" s="136"/>
      <c r="AC103" s="279">
        <f>D103</f>
        <v>61</v>
      </c>
      <c r="AD103" s="136"/>
      <c r="AE103" s="136"/>
      <c r="AF103" s="136"/>
      <c r="AG103" s="136"/>
      <c r="AH103" s="279">
        <f>D103</f>
        <v>61</v>
      </c>
      <c r="AI103" s="136"/>
      <c r="AJ103" s="136"/>
      <c r="AK103" s="136"/>
      <c r="AL103" s="136"/>
      <c r="AM103" s="149">
        <f t="shared" si="42"/>
        <v>366</v>
      </c>
      <c r="AN103" s="88"/>
    </row>
    <row r="104" spans="1:40" x14ac:dyDescent="0.15">
      <c r="A104" s="331"/>
      <c r="B104" s="317"/>
      <c r="C104" s="41" t="s">
        <v>92</v>
      </c>
      <c r="D104" s="50">
        <f>推定改修工事費内訳書!J78</f>
        <v>249</v>
      </c>
      <c r="E104" s="62">
        <v>20</v>
      </c>
      <c r="F104" s="63">
        <v>35</v>
      </c>
      <c r="G104" s="307"/>
      <c r="H104" s="307"/>
      <c r="I104" s="137"/>
      <c r="J104" s="137"/>
      <c r="K104" s="236">
        <f>D104</f>
        <v>249</v>
      </c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236">
        <f>D104</f>
        <v>249</v>
      </c>
      <c r="AF104" s="137"/>
      <c r="AG104" s="137"/>
      <c r="AH104" s="137"/>
      <c r="AI104" s="137"/>
      <c r="AJ104" s="137"/>
      <c r="AK104" s="137"/>
      <c r="AL104" s="137"/>
      <c r="AM104" s="176">
        <f t="shared" si="42"/>
        <v>498</v>
      </c>
      <c r="AN104" s="91"/>
    </row>
    <row r="105" spans="1:40" x14ac:dyDescent="0.15">
      <c r="A105" s="331"/>
      <c r="B105" s="318"/>
      <c r="C105" s="40" t="s">
        <v>50</v>
      </c>
      <c r="D105" s="53">
        <f>推定改修工事費内訳書!J79</f>
        <v>1991</v>
      </c>
      <c r="E105" s="69" t="s">
        <v>174</v>
      </c>
      <c r="F105" s="65">
        <v>35</v>
      </c>
      <c r="G105" s="308"/>
      <c r="H105" s="30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75">
        <f t="shared" si="42"/>
        <v>0</v>
      </c>
      <c r="AN105" s="90"/>
    </row>
    <row r="106" spans="1:40" x14ac:dyDescent="0.15">
      <c r="A106" s="331"/>
      <c r="B106" s="316" t="s">
        <v>300</v>
      </c>
      <c r="C106" s="39" t="s">
        <v>99</v>
      </c>
      <c r="D106" s="49">
        <f>推定改修工事費内訳書!J80</f>
        <v>148</v>
      </c>
      <c r="E106" s="58">
        <v>5</v>
      </c>
      <c r="F106" s="59">
        <v>35</v>
      </c>
      <c r="G106" s="306" t="s">
        <v>186</v>
      </c>
      <c r="H106" s="306" t="s">
        <v>191</v>
      </c>
      <c r="I106" s="279">
        <f>D106</f>
        <v>148</v>
      </c>
      <c r="J106" s="136"/>
      <c r="K106" s="136"/>
      <c r="L106" s="136"/>
      <c r="M106" s="136"/>
      <c r="N106" s="279">
        <f>D106</f>
        <v>148</v>
      </c>
      <c r="O106" s="136"/>
      <c r="P106" s="136"/>
      <c r="Q106" s="136"/>
      <c r="R106" s="136"/>
      <c r="S106" s="279">
        <f>D106</f>
        <v>148</v>
      </c>
      <c r="T106" s="136"/>
      <c r="U106" s="136"/>
      <c r="V106" s="136"/>
      <c r="W106" s="136"/>
      <c r="X106" s="279">
        <f>D106</f>
        <v>148</v>
      </c>
      <c r="Y106" s="136"/>
      <c r="Z106" s="136"/>
      <c r="AA106" s="136"/>
      <c r="AB106" s="136"/>
      <c r="AC106" s="279">
        <f>D106</f>
        <v>148</v>
      </c>
      <c r="AD106" s="136"/>
      <c r="AE106" s="136"/>
      <c r="AF106" s="136"/>
      <c r="AG106" s="136"/>
      <c r="AH106" s="279">
        <f>D106</f>
        <v>148</v>
      </c>
      <c r="AI106" s="136"/>
      <c r="AJ106" s="136"/>
      <c r="AK106" s="136"/>
      <c r="AL106" s="136"/>
      <c r="AM106" s="149">
        <f t="shared" si="42"/>
        <v>888</v>
      </c>
      <c r="AN106" s="88"/>
    </row>
    <row r="107" spans="1:40" x14ac:dyDescent="0.15">
      <c r="A107" s="331"/>
      <c r="B107" s="317"/>
      <c r="C107" s="41" t="s">
        <v>92</v>
      </c>
      <c r="D107" s="50">
        <f>推定改修工事費内訳書!J81</f>
        <v>411</v>
      </c>
      <c r="E107" s="62">
        <v>20</v>
      </c>
      <c r="F107" s="63">
        <v>35</v>
      </c>
      <c r="G107" s="307"/>
      <c r="H107" s="307"/>
      <c r="I107" s="137"/>
      <c r="J107" s="137"/>
      <c r="K107" s="236">
        <f>D107</f>
        <v>411</v>
      </c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36">
        <f>D107</f>
        <v>411</v>
      </c>
      <c r="AF107" s="137"/>
      <c r="AG107" s="137"/>
      <c r="AH107" s="137"/>
      <c r="AI107" s="137"/>
      <c r="AJ107" s="137"/>
      <c r="AK107" s="137"/>
      <c r="AL107" s="137"/>
      <c r="AM107" s="176">
        <f t="shared" si="42"/>
        <v>822</v>
      </c>
      <c r="AN107" s="91"/>
    </row>
    <row r="108" spans="1:40" x14ac:dyDescent="0.15">
      <c r="A108" s="331"/>
      <c r="B108" s="318"/>
      <c r="C108" s="40" t="s">
        <v>50</v>
      </c>
      <c r="D108" s="53">
        <f>推定改修工事費内訳書!J82</f>
        <v>3659</v>
      </c>
      <c r="E108" s="69" t="s">
        <v>174</v>
      </c>
      <c r="F108" s="65">
        <v>35</v>
      </c>
      <c r="G108" s="308"/>
      <c r="H108" s="30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75">
        <f t="shared" si="42"/>
        <v>0</v>
      </c>
      <c r="AN108" s="90"/>
    </row>
    <row r="109" spans="1:40" x14ac:dyDescent="0.15">
      <c r="A109" s="331"/>
      <c r="B109" s="316" t="s">
        <v>301</v>
      </c>
      <c r="C109" s="39" t="s">
        <v>99</v>
      </c>
      <c r="D109" s="49">
        <f>推定改修工事費内訳書!J83</f>
        <v>55</v>
      </c>
      <c r="E109" s="58">
        <v>5</v>
      </c>
      <c r="F109" s="59">
        <v>35</v>
      </c>
      <c r="G109" s="306" t="s">
        <v>186</v>
      </c>
      <c r="H109" s="306" t="s">
        <v>191</v>
      </c>
      <c r="I109" s="279">
        <f>D109</f>
        <v>55</v>
      </c>
      <c r="J109" s="136"/>
      <c r="K109" s="136"/>
      <c r="L109" s="136"/>
      <c r="M109" s="136"/>
      <c r="N109" s="279">
        <f>D109</f>
        <v>55</v>
      </c>
      <c r="O109" s="136"/>
      <c r="P109" s="136"/>
      <c r="Q109" s="136"/>
      <c r="R109" s="136"/>
      <c r="S109" s="279">
        <f>D109</f>
        <v>55</v>
      </c>
      <c r="T109" s="136"/>
      <c r="U109" s="136"/>
      <c r="V109" s="136"/>
      <c r="W109" s="136"/>
      <c r="X109" s="279">
        <f>D109</f>
        <v>55</v>
      </c>
      <c r="Y109" s="136"/>
      <c r="Z109" s="136"/>
      <c r="AA109" s="136"/>
      <c r="AB109" s="136"/>
      <c r="AC109" s="279">
        <f>D109</f>
        <v>55</v>
      </c>
      <c r="AD109" s="136"/>
      <c r="AE109" s="136"/>
      <c r="AF109" s="136"/>
      <c r="AG109" s="136"/>
      <c r="AH109" s="279">
        <f>D109</f>
        <v>55</v>
      </c>
      <c r="AI109" s="136"/>
      <c r="AJ109" s="136"/>
      <c r="AK109" s="136"/>
      <c r="AL109" s="136"/>
      <c r="AM109" s="149">
        <f t="shared" si="42"/>
        <v>330</v>
      </c>
      <c r="AN109" s="88"/>
    </row>
    <row r="110" spans="1:40" x14ac:dyDescent="0.15">
      <c r="A110" s="331"/>
      <c r="B110" s="317"/>
      <c r="C110" s="41" t="s">
        <v>92</v>
      </c>
      <c r="D110" s="50">
        <f>推定改修工事費内訳書!J84</f>
        <v>29</v>
      </c>
      <c r="E110" s="62">
        <v>20</v>
      </c>
      <c r="F110" s="63">
        <v>35</v>
      </c>
      <c r="G110" s="307"/>
      <c r="H110" s="307"/>
      <c r="I110" s="137"/>
      <c r="J110" s="137"/>
      <c r="K110" s="236">
        <f>D110</f>
        <v>29</v>
      </c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236">
        <f>D110</f>
        <v>29</v>
      </c>
      <c r="AF110" s="137"/>
      <c r="AG110" s="137"/>
      <c r="AH110" s="137"/>
      <c r="AI110" s="137"/>
      <c r="AJ110" s="137"/>
      <c r="AK110" s="137"/>
      <c r="AL110" s="137"/>
      <c r="AM110" s="176">
        <f t="shared" si="42"/>
        <v>58</v>
      </c>
      <c r="AN110" s="91"/>
    </row>
    <row r="111" spans="1:40" x14ac:dyDescent="0.15">
      <c r="A111" s="331"/>
      <c r="B111" s="318"/>
      <c r="C111" s="40" t="s">
        <v>50</v>
      </c>
      <c r="D111" s="53">
        <f>推定改修工事費内訳書!J85</f>
        <v>1978</v>
      </c>
      <c r="E111" s="69" t="s">
        <v>174</v>
      </c>
      <c r="F111" s="65">
        <v>35</v>
      </c>
      <c r="G111" s="308"/>
      <c r="H111" s="30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75">
        <f t="shared" si="42"/>
        <v>0</v>
      </c>
      <c r="AN111" s="90"/>
    </row>
    <row r="112" spans="1:40" x14ac:dyDescent="0.15">
      <c r="A112" s="331"/>
      <c r="B112" s="316" t="s">
        <v>302</v>
      </c>
      <c r="C112" s="39" t="s">
        <v>99</v>
      </c>
      <c r="D112" s="49">
        <f>推定改修工事費内訳書!J86</f>
        <v>32</v>
      </c>
      <c r="E112" s="58">
        <v>5</v>
      </c>
      <c r="F112" s="59">
        <v>35</v>
      </c>
      <c r="G112" s="306" t="s">
        <v>186</v>
      </c>
      <c r="H112" s="306" t="s">
        <v>191</v>
      </c>
      <c r="I112" s="279">
        <f>D112</f>
        <v>32</v>
      </c>
      <c r="J112" s="136"/>
      <c r="K112" s="136"/>
      <c r="L112" s="136"/>
      <c r="M112" s="136"/>
      <c r="N112" s="279">
        <f>D112</f>
        <v>32</v>
      </c>
      <c r="O112" s="136"/>
      <c r="P112" s="136"/>
      <c r="Q112" s="136"/>
      <c r="R112" s="136"/>
      <c r="S112" s="279">
        <f>D112</f>
        <v>32</v>
      </c>
      <c r="T112" s="136"/>
      <c r="U112" s="136"/>
      <c r="V112" s="136"/>
      <c r="W112" s="136"/>
      <c r="X112" s="279">
        <f>D112</f>
        <v>32</v>
      </c>
      <c r="Y112" s="136"/>
      <c r="Z112" s="136"/>
      <c r="AA112" s="136"/>
      <c r="AB112" s="136"/>
      <c r="AC112" s="279">
        <f>D112</f>
        <v>32</v>
      </c>
      <c r="AD112" s="136"/>
      <c r="AE112" s="136"/>
      <c r="AF112" s="136"/>
      <c r="AG112" s="136"/>
      <c r="AH112" s="279">
        <f>D112</f>
        <v>32</v>
      </c>
      <c r="AI112" s="136"/>
      <c r="AJ112" s="136"/>
      <c r="AK112" s="136"/>
      <c r="AL112" s="136"/>
      <c r="AM112" s="149">
        <f t="shared" si="42"/>
        <v>192</v>
      </c>
      <c r="AN112" s="88"/>
    </row>
    <row r="113" spans="1:40" x14ac:dyDescent="0.15">
      <c r="A113" s="331"/>
      <c r="B113" s="317"/>
      <c r="C113" s="41" t="s">
        <v>92</v>
      </c>
      <c r="D113" s="50">
        <f>推定改修工事費内訳書!J87</f>
        <v>15</v>
      </c>
      <c r="E113" s="62">
        <v>20</v>
      </c>
      <c r="F113" s="63">
        <v>35</v>
      </c>
      <c r="G113" s="307"/>
      <c r="H113" s="307"/>
      <c r="I113" s="137"/>
      <c r="J113" s="137"/>
      <c r="K113" s="236">
        <f>D113</f>
        <v>15</v>
      </c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36">
        <f>D113</f>
        <v>15</v>
      </c>
      <c r="AF113" s="137"/>
      <c r="AG113" s="137"/>
      <c r="AH113" s="137"/>
      <c r="AI113" s="137"/>
      <c r="AJ113" s="137"/>
      <c r="AK113" s="137"/>
      <c r="AL113" s="137"/>
      <c r="AM113" s="176">
        <f t="shared" si="42"/>
        <v>30</v>
      </c>
      <c r="AN113" s="91"/>
    </row>
    <row r="114" spans="1:40" x14ac:dyDescent="0.15">
      <c r="A114" s="331"/>
      <c r="B114" s="318"/>
      <c r="C114" s="40" t="s">
        <v>50</v>
      </c>
      <c r="D114" s="53">
        <f>推定改修工事費内訳書!J88</f>
        <v>1099</v>
      </c>
      <c r="E114" s="69" t="s">
        <v>174</v>
      </c>
      <c r="F114" s="65">
        <v>35</v>
      </c>
      <c r="G114" s="308"/>
      <c r="H114" s="30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75">
        <f t="shared" si="42"/>
        <v>0</v>
      </c>
      <c r="AN114" s="90"/>
    </row>
    <row r="115" spans="1:40" x14ac:dyDescent="0.15">
      <c r="A115" s="331"/>
      <c r="B115" s="17" t="s">
        <v>303</v>
      </c>
      <c r="C115" s="40" t="s">
        <v>50</v>
      </c>
      <c r="D115" s="26">
        <f>推定改修工事費内訳書!J89</f>
        <v>1058</v>
      </c>
      <c r="E115" s="67" t="s">
        <v>175</v>
      </c>
      <c r="F115" s="57">
        <v>35</v>
      </c>
      <c r="G115" s="181" t="s">
        <v>186</v>
      </c>
      <c r="H115" s="181" t="s">
        <v>191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9">
        <f t="shared" si="42"/>
        <v>0</v>
      </c>
      <c r="AN115" s="232" t="s">
        <v>25</v>
      </c>
    </row>
    <row r="116" spans="1:40" ht="14.25" thickBot="1" x14ac:dyDescent="0.2">
      <c r="A116" s="331"/>
      <c r="B116" s="5" t="s">
        <v>103</v>
      </c>
      <c r="C116" s="3" t="s">
        <v>26</v>
      </c>
      <c r="D116" s="26">
        <f>推定改修工事費内訳書!J90</f>
        <v>3689</v>
      </c>
      <c r="E116" s="67" t="s">
        <v>184</v>
      </c>
      <c r="F116" s="57">
        <v>35</v>
      </c>
      <c r="G116" s="181" t="s">
        <v>186</v>
      </c>
      <c r="H116" s="181" t="s">
        <v>190</v>
      </c>
      <c r="I116" s="148">
        <f>D116</f>
        <v>3689</v>
      </c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9">
        <f t="shared" si="42"/>
        <v>3689</v>
      </c>
      <c r="AN116" s="232" t="s">
        <v>27</v>
      </c>
    </row>
    <row r="117" spans="1:40" ht="14.25" thickTop="1" x14ac:dyDescent="0.15">
      <c r="A117" s="332"/>
      <c r="B117" s="205" t="s">
        <v>111</v>
      </c>
      <c r="C117" s="206"/>
      <c r="D117" s="206"/>
      <c r="E117" s="207"/>
      <c r="F117" s="208"/>
      <c r="G117" s="208"/>
      <c r="H117" s="208"/>
      <c r="I117" s="139">
        <f>SUM(I94:I116)</f>
        <v>5253</v>
      </c>
      <c r="J117" s="139">
        <f t="shared" ref="J117:AL117" si="43">SUM(J94:J116)</f>
        <v>0</v>
      </c>
      <c r="K117" s="139">
        <f t="shared" si="43"/>
        <v>4443</v>
      </c>
      <c r="L117" s="139">
        <f t="shared" si="43"/>
        <v>0</v>
      </c>
      <c r="M117" s="139">
        <f t="shared" si="43"/>
        <v>0</v>
      </c>
      <c r="N117" s="139">
        <f t="shared" si="43"/>
        <v>1564</v>
      </c>
      <c r="O117" s="139">
        <f t="shared" si="43"/>
        <v>0</v>
      </c>
      <c r="P117" s="139">
        <f t="shared" si="43"/>
        <v>0</v>
      </c>
      <c r="Q117" s="139">
        <f t="shared" si="43"/>
        <v>0</v>
      </c>
      <c r="R117" s="139">
        <f t="shared" si="43"/>
        <v>0</v>
      </c>
      <c r="S117" s="139">
        <f t="shared" si="43"/>
        <v>1564</v>
      </c>
      <c r="T117" s="139">
        <f t="shared" si="43"/>
        <v>0</v>
      </c>
      <c r="U117" s="139">
        <f t="shared" si="43"/>
        <v>0</v>
      </c>
      <c r="V117" s="139">
        <f t="shared" si="43"/>
        <v>0</v>
      </c>
      <c r="W117" s="139">
        <f t="shared" si="43"/>
        <v>0</v>
      </c>
      <c r="X117" s="139">
        <f t="shared" si="43"/>
        <v>1564</v>
      </c>
      <c r="Y117" s="139">
        <f t="shared" si="43"/>
        <v>0</v>
      </c>
      <c r="Z117" s="139">
        <f t="shared" si="43"/>
        <v>0</v>
      </c>
      <c r="AA117" s="139">
        <f t="shared" si="43"/>
        <v>0</v>
      </c>
      <c r="AB117" s="139">
        <f t="shared" si="43"/>
        <v>0</v>
      </c>
      <c r="AC117" s="139">
        <f t="shared" si="43"/>
        <v>1564</v>
      </c>
      <c r="AD117" s="139">
        <f t="shared" si="43"/>
        <v>0</v>
      </c>
      <c r="AE117" s="139">
        <f t="shared" si="43"/>
        <v>4443</v>
      </c>
      <c r="AF117" s="139">
        <f t="shared" si="43"/>
        <v>0</v>
      </c>
      <c r="AG117" s="139">
        <f t="shared" si="43"/>
        <v>0</v>
      </c>
      <c r="AH117" s="139">
        <f t="shared" si="43"/>
        <v>1564</v>
      </c>
      <c r="AI117" s="139">
        <f t="shared" si="43"/>
        <v>0</v>
      </c>
      <c r="AJ117" s="139">
        <f t="shared" si="43"/>
        <v>0</v>
      </c>
      <c r="AK117" s="139">
        <f t="shared" si="43"/>
        <v>0</v>
      </c>
      <c r="AL117" s="139">
        <f t="shared" si="43"/>
        <v>0</v>
      </c>
      <c r="AM117" s="139">
        <f>SUM(AM94:AM116)</f>
        <v>21959</v>
      </c>
      <c r="AN117" s="43"/>
    </row>
    <row r="118" spans="1:40" x14ac:dyDescent="0.15">
      <c r="A118" s="215"/>
      <c r="B118" s="216"/>
      <c r="C118" s="217"/>
      <c r="D118" s="217"/>
      <c r="E118" s="193"/>
      <c r="F118" s="194"/>
      <c r="G118" s="194"/>
      <c r="H118" s="194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9"/>
    </row>
    <row r="119" spans="1:40" x14ac:dyDescent="0.15">
      <c r="A119" s="203"/>
      <c r="B119" s="220"/>
      <c r="C119" s="221"/>
      <c r="D119" s="221"/>
      <c r="E119" s="198"/>
      <c r="F119" s="199"/>
      <c r="G119" s="199"/>
      <c r="H119" s="199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3"/>
    </row>
    <row r="120" spans="1:40" x14ac:dyDescent="0.15">
      <c r="A120" s="203"/>
      <c r="B120" s="220"/>
      <c r="C120" s="221"/>
      <c r="D120" s="221"/>
      <c r="E120" s="198"/>
      <c r="F120" s="199"/>
      <c r="G120" s="199"/>
      <c r="H120" s="199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3"/>
    </row>
    <row r="121" spans="1:40" x14ac:dyDescent="0.15">
      <c r="A121" s="203"/>
      <c r="B121" s="220"/>
      <c r="C121" s="221"/>
      <c r="D121" s="221"/>
      <c r="E121" s="198"/>
      <c r="F121" s="199"/>
      <c r="G121" s="199"/>
      <c r="H121" s="199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3"/>
    </row>
    <row r="122" spans="1:40" x14ac:dyDescent="0.15">
      <c r="A122" s="203"/>
      <c r="B122" s="220"/>
      <c r="C122" s="221"/>
      <c r="D122" s="221"/>
      <c r="E122" s="198"/>
      <c r="F122" s="199"/>
      <c r="G122" s="199"/>
      <c r="H122" s="199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3"/>
    </row>
    <row r="123" spans="1:40" x14ac:dyDescent="0.15">
      <c r="A123" s="203"/>
      <c r="B123" s="220"/>
      <c r="C123" s="221"/>
      <c r="D123" s="221"/>
      <c r="E123" s="198"/>
      <c r="F123" s="199"/>
      <c r="G123" s="199"/>
      <c r="H123" s="199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3"/>
    </row>
    <row r="124" spans="1:40" x14ac:dyDescent="0.15">
      <c r="A124" s="203"/>
      <c r="B124" s="220"/>
      <c r="C124" s="221"/>
      <c r="D124" s="221"/>
      <c r="E124" s="198"/>
      <c r="F124" s="199"/>
      <c r="G124" s="199"/>
      <c r="H124" s="199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3"/>
    </row>
    <row r="125" spans="1:40" x14ac:dyDescent="0.15">
      <c r="A125" s="203"/>
      <c r="B125" s="220"/>
      <c r="C125" s="221"/>
      <c r="D125" s="221"/>
      <c r="E125" s="198"/>
      <c r="F125" s="199"/>
      <c r="G125" s="199"/>
      <c r="H125" s="199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3"/>
    </row>
    <row r="126" spans="1:40" x14ac:dyDescent="0.15">
      <c r="A126" s="203"/>
      <c r="B126" s="220"/>
      <c r="C126" s="221"/>
      <c r="D126" s="221"/>
      <c r="E126" s="198"/>
      <c r="F126" s="199"/>
      <c r="G126" s="199"/>
      <c r="H126" s="199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3"/>
    </row>
    <row r="127" spans="1:40" x14ac:dyDescent="0.15">
      <c r="A127" s="203"/>
      <c r="B127" s="220"/>
      <c r="C127" s="221"/>
      <c r="D127" s="221"/>
      <c r="E127" s="198"/>
      <c r="F127" s="199"/>
      <c r="G127" s="199"/>
      <c r="H127" s="199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3"/>
    </row>
    <row r="128" spans="1:40" x14ac:dyDescent="0.15">
      <c r="A128" s="203"/>
      <c r="B128" s="220"/>
      <c r="C128" s="221"/>
      <c r="D128" s="221"/>
      <c r="E128" s="198"/>
      <c r="F128" s="199"/>
      <c r="G128" s="199"/>
      <c r="H128" s="199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3"/>
    </row>
    <row r="129" spans="1:40" x14ac:dyDescent="0.15">
      <c r="A129" s="203"/>
      <c r="B129" s="220"/>
      <c r="C129" s="221"/>
      <c r="D129" s="221"/>
      <c r="E129" s="198"/>
      <c r="F129" s="199"/>
      <c r="G129" s="199"/>
      <c r="H129" s="199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6" t="s">
        <v>221</v>
      </c>
    </row>
    <row r="130" spans="1:40" ht="13.5" customHeight="1" x14ac:dyDescent="0.15">
      <c r="A130" s="296" t="s">
        <v>16</v>
      </c>
      <c r="B130" s="296"/>
      <c r="C130" s="305" t="s">
        <v>0</v>
      </c>
      <c r="D130" s="78" t="s">
        <v>107</v>
      </c>
      <c r="E130" s="299" t="s">
        <v>1</v>
      </c>
      <c r="F130" s="77" t="s">
        <v>2</v>
      </c>
      <c r="G130" s="189" t="s">
        <v>89</v>
      </c>
      <c r="H130" s="301" t="s">
        <v>90</v>
      </c>
      <c r="I130" s="210">
        <v>2020</v>
      </c>
      <c r="J130" s="210">
        <f>I130+1</f>
        <v>2021</v>
      </c>
      <c r="K130" s="210">
        <f t="shared" ref="K130:K131" si="44">J130+1</f>
        <v>2022</v>
      </c>
      <c r="L130" s="210">
        <f t="shared" ref="L130:L131" si="45">K130+1</f>
        <v>2023</v>
      </c>
      <c r="M130" s="210">
        <f t="shared" ref="M130:M131" si="46">L130+1</f>
        <v>2024</v>
      </c>
      <c r="N130" s="210">
        <f t="shared" ref="N130:N131" si="47">M130+1</f>
        <v>2025</v>
      </c>
      <c r="O130" s="210">
        <f t="shared" ref="O130:O131" si="48">N130+1</f>
        <v>2026</v>
      </c>
      <c r="P130" s="210">
        <f t="shared" ref="P130:P131" si="49">O130+1</f>
        <v>2027</v>
      </c>
      <c r="Q130" s="210">
        <f t="shared" ref="Q130:Q131" si="50">P130+1</f>
        <v>2028</v>
      </c>
      <c r="R130" s="210">
        <f t="shared" ref="R130:R131" si="51">Q130+1</f>
        <v>2029</v>
      </c>
      <c r="S130" s="210">
        <f t="shared" ref="S130:S131" si="52">R130+1</f>
        <v>2030</v>
      </c>
      <c r="T130" s="210">
        <f t="shared" ref="T130:T131" si="53">S130+1</f>
        <v>2031</v>
      </c>
      <c r="U130" s="210">
        <f t="shared" ref="U130:U131" si="54">T130+1</f>
        <v>2032</v>
      </c>
      <c r="V130" s="210">
        <f t="shared" ref="V130:V131" si="55">U130+1</f>
        <v>2033</v>
      </c>
      <c r="W130" s="210">
        <f t="shared" ref="W130:W131" si="56">V130+1</f>
        <v>2034</v>
      </c>
      <c r="X130" s="210">
        <f t="shared" ref="X130:X131" si="57">W130+1</f>
        <v>2035</v>
      </c>
      <c r="Y130" s="210">
        <f t="shared" ref="Y130:Y131" si="58">X130+1</f>
        <v>2036</v>
      </c>
      <c r="Z130" s="210">
        <f t="shared" ref="Z130:Z131" si="59">Y130+1</f>
        <v>2037</v>
      </c>
      <c r="AA130" s="210">
        <f t="shared" ref="AA130:AA131" si="60">Z130+1</f>
        <v>2038</v>
      </c>
      <c r="AB130" s="210">
        <f t="shared" ref="AB130:AB131" si="61">AA130+1</f>
        <v>2039</v>
      </c>
      <c r="AC130" s="210">
        <f t="shared" ref="AC130:AC131" si="62">AB130+1</f>
        <v>2040</v>
      </c>
      <c r="AD130" s="210">
        <f t="shared" ref="AD130:AD131" si="63">AC130+1</f>
        <v>2041</v>
      </c>
      <c r="AE130" s="210">
        <f t="shared" ref="AE130:AE131" si="64">AD130+1</f>
        <v>2042</v>
      </c>
      <c r="AF130" s="210">
        <f t="shared" ref="AF130:AF131" si="65">AE130+1</f>
        <v>2043</v>
      </c>
      <c r="AG130" s="210">
        <f t="shared" ref="AG130:AG131" si="66">AF130+1</f>
        <v>2044</v>
      </c>
      <c r="AH130" s="210">
        <f t="shared" ref="AH130:AH131" si="67">AG130+1</f>
        <v>2045</v>
      </c>
      <c r="AI130" s="210">
        <f t="shared" ref="AI130:AI131" si="68">AH130+1</f>
        <v>2046</v>
      </c>
      <c r="AJ130" s="210">
        <f t="shared" ref="AJ130:AJ131" si="69">AI130+1</f>
        <v>2047</v>
      </c>
      <c r="AK130" s="210">
        <f t="shared" ref="AK130:AK131" si="70">AJ130+1</f>
        <v>2048</v>
      </c>
      <c r="AL130" s="210">
        <f t="shared" ref="AL130:AL131" si="71">AK130+1</f>
        <v>2049</v>
      </c>
      <c r="AM130" s="80" t="s">
        <v>3</v>
      </c>
      <c r="AN130" s="296" t="s">
        <v>23</v>
      </c>
    </row>
    <row r="131" spans="1:40" x14ac:dyDescent="0.15">
      <c r="A131" s="296"/>
      <c r="B131" s="296"/>
      <c r="C131" s="305"/>
      <c r="D131" s="79" t="s">
        <v>110</v>
      </c>
      <c r="E131" s="300"/>
      <c r="F131" s="77" t="s">
        <v>4</v>
      </c>
      <c r="G131" s="190" t="s">
        <v>219</v>
      </c>
      <c r="H131" s="302"/>
      <c r="I131" s="210">
        <v>1</v>
      </c>
      <c r="J131" s="210">
        <f>I131+1</f>
        <v>2</v>
      </c>
      <c r="K131" s="210">
        <f t="shared" si="44"/>
        <v>3</v>
      </c>
      <c r="L131" s="210">
        <f t="shared" si="45"/>
        <v>4</v>
      </c>
      <c r="M131" s="210">
        <f t="shared" si="46"/>
        <v>5</v>
      </c>
      <c r="N131" s="210">
        <f t="shared" si="47"/>
        <v>6</v>
      </c>
      <c r="O131" s="210">
        <f t="shared" si="48"/>
        <v>7</v>
      </c>
      <c r="P131" s="210">
        <f t="shared" si="49"/>
        <v>8</v>
      </c>
      <c r="Q131" s="210">
        <f t="shared" si="50"/>
        <v>9</v>
      </c>
      <c r="R131" s="210">
        <f t="shared" si="51"/>
        <v>10</v>
      </c>
      <c r="S131" s="210">
        <f t="shared" si="52"/>
        <v>11</v>
      </c>
      <c r="T131" s="210">
        <f t="shared" si="53"/>
        <v>12</v>
      </c>
      <c r="U131" s="210">
        <f t="shared" si="54"/>
        <v>13</v>
      </c>
      <c r="V131" s="210">
        <f t="shared" si="55"/>
        <v>14</v>
      </c>
      <c r="W131" s="210">
        <f t="shared" si="56"/>
        <v>15</v>
      </c>
      <c r="X131" s="210">
        <f t="shared" si="57"/>
        <v>16</v>
      </c>
      <c r="Y131" s="210">
        <f t="shared" si="58"/>
        <v>17</v>
      </c>
      <c r="Z131" s="210">
        <f t="shared" si="59"/>
        <v>18</v>
      </c>
      <c r="AA131" s="210">
        <f t="shared" si="60"/>
        <v>19</v>
      </c>
      <c r="AB131" s="210">
        <f t="shared" si="61"/>
        <v>20</v>
      </c>
      <c r="AC131" s="210">
        <f t="shared" si="62"/>
        <v>21</v>
      </c>
      <c r="AD131" s="210">
        <f t="shared" si="63"/>
        <v>22</v>
      </c>
      <c r="AE131" s="210">
        <f t="shared" si="64"/>
        <v>23</v>
      </c>
      <c r="AF131" s="210">
        <f t="shared" si="65"/>
        <v>24</v>
      </c>
      <c r="AG131" s="210">
        <f t="shared" si="66"/>
        <v>25</v>
      </c>
      <c r="AH131" s="210">
        <f t="shared" si="67"/>
        <v>26</v>
      </c>
      <c r="AI131" s="210">
        <f t="shared" si="68"/>
        <v>27</v>
      </c>
      <c r="AJ131" s="210">
        <f t="shared" si="69"/>
        <v>28</v>
      </c>
      <c r="AK131" s="210">
        <f t="shared" si="70"/>
        <v>29</v>
      </c>
      <c r="AL131" s="210">
        <f t="shared" si="71"/>
        <v>30</v>
      </c>
      <c r="AM131" s="81" t="s">
        <v>112</v>
      </c>
      <c r="AN131" s="296"/>
    </row>
    <row r="132" spans="1:40" x14ac:dyDescent="0.15">
      <c r="A132" s="330" t="s">
        <v>22</v>
      </c>
      <c r="B132" s="325" t="s">
        <v>19</v>
      </c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6"/>
      <c r="AM132" s="326"/>
      <c r="AN132" s="327"/>
    </row>
    <row r="133" spans="1:40" x14ac:dyDescent="0.15">
      <c r="A133" s="331"/>
      <c r="B133" s="303" t="s">
        <v>304</v>
      </c>
      <c r="C133" s="39" t="s">
        <v>91</v>
      </c>
      <c r="D133" s="49">
        <f>推定改修工事費内訳書!J96</f>
        <v>298</v>
      </c>
      <c r="E133" s="58">
        <v>5</v>
      </c>
      <c r="F133" s="59">
        <v>35</v>
      </c>
      <c r="G133" s="306" t="s">
        <v>186</v>
      </c>
      <c r="H133" s="306" t="s">
        <v>191</v>
      </c>
      <c r="I133" s="133"/>
      <c r="J133" s="133"/>
      <c r="K133" s="238">
        <f>D133</f>
        <v>298</v>
      </c>
      <c r="L133" s="133"/>
      <c r="M133" s="133"/>
      <c r="N133" s="133"/>
      <c r="O133" s="133"/>
      <c r="P133" s="238">
        <f>D133</f>
        <v>298</v>
      </c>
      <c r="Q133" s="133"/>
      <c r="R133" s="133"/>
      <c r="S133" s="133"/>
      <c r="T133" s="133"/>
      <c r="U133" s="238">
        <f>D133</f>
        <v>298</v>
      </c>
      <c r="V133" s="133"/>
      <c r="W133" s="133"/>
      <c r="X133" s="133"/>
      <c r="Y133" s="133"/>
      <c r="Z133" s="238">
        <f>D133</f>
        <v>298</v>
      </c>
      <c r="AA133" s="133"/>
      <c r="AB133" s="133"/>
      <c r="AC133" s="133"/>
      <c r="AD133" s="133"/>
      <c r="AE133" s="238">
        <f>D133</f>
        <v>298</v>
      </c>
      <c r="AF133" s="133"/>
      <c r="AG133" s="133"/>
      <c r="AH133" s="133"/>
      <c r="AI133" s="133"/>
      <c r="AJ133" s="238">
        <f>D133</f>
        <v>298</v>
      </c>
      <c r="AK133" s="133"/>
      <c r="AL133" s="133"/>
      <c r="AM133" s="150">
        <f t="shared" ref="AM133:AM148" si="72">SUM(I133:AL133)</f>
        <v>1788</v>
      </c>
      <c r="AN133" s="233" t="s">
        <v>25</v>
      </c>
    </row>
    <row r="134" spans="1:40" x14ac:dyDescent="0.15">
      <c r="A134" s="331"/>
      <c r="B134" s="324"/>
      <c r="C134" s="38" t="s">
        <v>50</v>
      </c>
      <c r="D134" s="48">
        <f>推定改修工事費内訳書!J97</f>
        <v>41712</v>
      </c>
      <c r="E134" s="60" t="s">
        <v>101</v>
      </c>
      <c r="F134" s="61">
        <v>35</v>
      </c>
      <c r="G134" s="308"/>
      <c r="H134" s="308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80">
        <f t="shared" si="72"/>
        <v>0</v>
      </c>
      <c r="AN134" s="234"/>
    </row>
    <row r="135" spans="1:40" x14ac:dyDescent="0.15">
      <c r="A135" s="331"/>
      <c r="B135" s="303" t="s">
        <v>305</v>
      </c>
      <c r="C135" s="39" t="s">
        <v>91</v>
      </c>
      <c r="D135" s="49">
        <f>推定改修工事費内訳書!J98</f>
        <v>40</v>
      </c>
      <c r="E135" s="58">
        <v>5</v>
      </c>
      <c r="F135" s="59">
        <v>35</v>
      </c>
      <c r="G135" s="306" t="s">
        <v>186</v>
      </c>
      <c r="H135" s="306" t="s">
        <v>191</v>
      </c>
      <c r="I135" s="133"/>
      <c r="J135" s="133"/>
      <c r="K135" s="133"/>
      <c r="L135" s="238">
        <f>D135</f>
        <v>40</v>
      </c>
      <c r="M135" s="133"/>
      <c r="N135" s="133"/>
      <c r="O135" s="133"/>
      <c r="P135" s="238">
        <f>D135</f>
        <v>40</v>
      </c>
      <c r="Q135" s="133"/>
      <c r="R135" s="133"/>
      <c r="S135" s="133"/>
      <c r="T135" s="133"/>
      <c r="U135" s="238">
        <f>D135</f>
        <v>40</v>
      </c>
      <c r="V135" s="133"/>
      <c r="W135" s="133"/>
      <c r="X135" s="133"/>
      <c r="Y135" s="133"/>
      <c r="Z135" s="238">
        <f>D135</f>
        <v>40</v>
      </c>
      <c r="AA135" s="133"/>
      <c r="AB135" s="133"/>
      <c r="AC135" s="133"/>
      <c r="AD135" s="133"/>
      <c r="AE135" s="238">
        <f>D135</f>
        <v>40</v>
      </c>
      <c r="AF135" s="133"/>
      <c r="AG135" s="133"/>
      <c r="AH135" s="133"/>
      <c r="AI135" s="133"/>
      <c r="AJ135" s="238">
        <f>D135</f>
        <v>40</v>
      </c>
      <c r="AK135" s="133"/>
      <c r="AL135" s="133"/>
      <c r="AM135" s="225">
        <f t="shared" si="72"/>
        <v>240</v>
      </c>
      <c r="AN135" s="233" t="s">
        <v>25</v>
      </c>
    </row>
    <row r="136" spans="1:40" x14ac:dyDescent="0.15">
      <c r="A136" s="331"/>
      <c r="B136" s="324"/>
      <c r="C136" s="38" t="s">
        <v>50</v>
      </c>
      <c r="D136" s="48">
        <f>推定改修工事費内訳書!J99</f>
        <v>6305</v>
      </c>
      <c r="E136" s="60" t="s">
        <v>101</v>
      </c>
      <c r="F136" s="61">
        <v>35</v>
      </c>
      <c r="G136" s="308"/>
      <c r="H136" s="308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68">
        <f t="shared" si="72"/>
        <v>0</v>
      </c>
      <c r="AN136" s="234"/>
    </row>
    <row r="137" spans="1:40" x14ac:dyDescent="0.15">
      <c r="A137" s="331"/>
      <c r="B137" s="303" t="s">
        <v>306</v>
      </c>
      <c r="C137" s="39" t="s">
        <v>104</v>
      </c>
      <c r="D137" s="49">
        <f>推定改修工事費内訳書!J100</f>
        <v>886</v>
      </c>
      <c r="E137" s="58">
        <v>20</v>
      </c>
      <c r="F137" s="59">
        <v>35</v>
      </c>
      <c r="G137" s="306" t="s">
        <v>186</v>
      </c>
      <c r="H137" s="306" t="s">
        <v>191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238">
        <f>D137</f>
        <v>886</v>
      </c>
      <c r="AF137" s="133"/>
      <c r="AG137" s="133"/>
      <c r="AH137" s="133"/>
      <c r="AI137" s="133"/>
      <c r="AJ137" s="133"/>
      <c r="AK137" s="133"/>
      <c r="AL137" s="133"/>
      <c r="AM137" s="150">
        <f t="shared" si="72"/>
        <v>886</v>
      </c>
      <c r="AN137" s="233" t="s">
        <v>25</v>
      </c>
    </row>
    <row r="138" spans="1:40" x14ac:dyDescent="0.15">
      <c r="A138" s="331"/>
      <c r="B138" s="324"/>
      <c r="C138" s="38" t="s">
        <v>50</v>
      </c>
      <c r="D138" s="48">
        <f>推定改修工事費内訳書!J101</f>
        <v>1878</v>
      </c>
      <c r="E138" s="60">
        <v>40</v>
      </c>
      <c r="F138" s="61">
        <v>35</v>
      </c>
      <c r="G138" s="308"/>
      <c r="H138" s="308"/>
      <c r="I138" s="142"/>
      <c r="J138" s="142"/>
      <c r="K138" s="142"/>
      <c r="L138" s="239">
        <f>D138</f>
        <v>1878</v>
      </c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71">
        <f t="shared" si="72"/>
        <v>1878</v>
      </c>
      <c r="AN138" s="234"/>
    </row>
    <row r="139" spans="1:40" x14ac:dyDescent="0.15">
      <c r="A139" s="331"/>
      <c r="B139" s="17" t="s">
        <v>307</v>
      </c>
      <c r="C139" s="3" t="s">
        <v>11</v>
      </c>
      <c r="D139" s="26">
        <f>推定改修工事費内訳書!J102</f>
        <v>2321</v>
      </c>
      <c r="E139" s="67">
        <v>40</v>
      </c>
      <c r="F139" s="57">
        <v>35</v>
      </c>
      <c r="G139" s="181" t="s">
        <v>186</v>
      </c>
      <c r="H139" s="181" t="s">
        <v>191</v>
      </c>
      <c r="I139" s="144"/>
      <c r="J139" s="144"/>
      <c r="K139" s="144"/>
      <c r="L139" s="144"/>
      <c r="M139" s="237">
        <f>D139</f>
        <v>2321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50">
        <f t="shared" si="72"/>
        <v>2321</v>
      </c>
      <c r="AN139" s="232"/>
    </row>
    <row r="140" spans="1:40" x14ac:dyDescent="0.15">
      <c r="A140" s="331"/>
      <c r="B140" s="17" t="s">
        <v>308</v>
      </c>
      <c r="C140" s="46" t="s">
        <v>92</v>
      </c>
      <c r="D140" s="55">
        <f>推定改修工事費内訳書!J103</f>
        <v>11902</v>
      </c>
      <c r="E140" s="67">
        <v>20</v>
      </c>
      <c r="F140" s="57">
        <v>35</v>
      </c>
      <c r="G140" s="181" t="s">
        <v>186</v>
      </c>
      <c r="H140" s="181" t="s">
        <v>191</v>
      </c>
      <c r="I140" s="144"/>
      <c r="J140" s="144"/>
      <c r="K140" s="144"/>
      <c r="L140" s="237">
        <f>D140</f>
        <v>11902</v>
      </c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237">
        <f>D140</f>
        <v>11902</v>
      </c>
      <c r="AG140" s="144"/>
      <c r="AH140" s="144"/>
      <c r="AI140" s="144"/>
      <c r="AJ140" s="144"/>
      <c r="AK140" s="144"/>
      <c r="AL140" s="144"/>
      <c r="AM140" s="150">
        <f t="shared" si="72"/>
        <v>23804</v>
      </c>
      <c r="AN140" s="232"/>
    </row>
    <row r="141" spans="1:40" x14ac:dyDescent="0.15">
      <c r="A141" s="331"/>
      <c r="B141" s="17" t="s">
        <v>309</v>
      </c>
      <c r="C141" s="4" t="s">
        <v>105</v>
      </c>
      <c r="D141" s="56">
        <f>推定改修工事費内訳書!J104</f>
        <v>2785</v>
      </c>
      <c r="E141" s="67">
        <v>20</v>
      </c>
      <c r="F141" s="65">
        <v>35</v>
      </c>
      <c r="G141" s="181" t="s">
        <v>186</v>
      </c>
      <c r="H141" s="181" t="s">
        <v>191</v>
      </c>
      <c r="I141" s="132"/>
      <c r="J141" s="132"/>
      <c r="K141" s="132"/>
      <c r="L141" s="240">
        <f>D141</f>
        <v>2785</v>
      </c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240">
        <f>D141</f>
        <v>2785</v>
      </c>
      <c r="AF141" s="132"/>
      <c r="AG141" s="132"/>
      <c r="AH141" s="132"/>
      <c r="AI141" s="132"/>
      <c r="AJ141" s="132"/>
      <c r="AK141" s="132"/>
      <c r="AL141" s="132"/>
      <c r="AM141" s="150">
        <f t="shared" si="72"/>
        <v>5570</v>
      </c>
      <c r="AN141" s="230"/>
    </row>
    <row r="142" spans="1:40" x14ac:dyDescent="0.15">
      <c r="A142" s="331"/>
      <c r="B142" s="303" t="s">
        <v>310</v>
      </c>
      <c r="C142" s="39" t="s">
        <v>106</v>
      </c>
      <c r="D142" s="49">
        <f>推定改修工事費内訳書!J105</f>
        <v>1277</v>
      </c>
      <c r="E142" s="58">
        <v>10</v>
      </c>
      <c r="F142" s="59">
        <v>35</v>
      </c>
      <c r="G142" s="306" t="s">
        <v>186</v>
      </c>
      <c r="H142" s="306" t="s">
        <v>191</v>
      </c>
      <c r="I142" s="133"/>
      <c r="J142" s="133"/>
      <c r="K142" s="133"/>
      <c r="L142" s="238">
        <f>D142</f>
        <v>1277</v>
      </c>
      <c r="M142" s="133"/>
      <c r="N142" s="133"/>
      <c r="O142" s="133"/>
      <c r="P142" s="133"/>
      <c r="Q142" s="133"/>
      <c r="R142" s="133"/>
      <c r="S142" s="133"/>
      <c r="T142" s="133"/>
      <c r="U142" s="133"/>
      <c r="V142" s="238">
        <f>D142</f>
        <v>1277</v>
      </c>
      <c r="W142" s="133"/>
      <c r="X142" s="133"/>
      <c r="Y142" s="133"/>
      <c r="Z142" s="133"/>
      <c r="AA142" s="238">
        <f>D142</f>
        <v>1277</v>
      </c>
      <c r="AB142" s="133"/>
      <c r="AC142" s="133"/>
      <c r="AD142" s="133"/>
      <c r="AE142" s="133"/>
      <c r="AF142" s="238">
        <f>D142</f>
        <v>1277</v>
      </c>
      <c r="AG142" s="133"/>
      <c r="AH142" s="133"/>
      <c r="AI142" s="133"/>
      <c r="AJ142" s="133"/>
      <c r="AK142" s="133"/>
      <c r="AL142" s="133"/>
      <c r="AM142" s="150">
        <f t="shared" si="72"/>
        <v>5108</v>
      </c>
      <c r="AN142" s="233" t="s">
        <v>25</v>
      </c>
    </row>
    <row r="143" spans="1:40" x14ac:dyDescent="0.15">
      <c r="A143" s="331"/>
      <c r="B143" s="324"/>
      <c r="C143" s="38" t="s">
        <v>50</v>
      </c>
      <c r="D143" s="48">
        <f>推定改修工事費内訳書!J106</f>
        <v>25529</v>
      </c>
      <c r="E143" s="60" t="s">
        <v>101</v>
      </c>
      <c r="F143" s="61">
        <v>35</v>
      </c>
      <c r="G143" s="308"/>
      <c r="H143" s="308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71">
        <f t="shared" si="72"/>
        <v>0</v>
      </c>
      <c r="AN143" s="234"/>
    </row>
    <row r="144" spans="1:40" x14ac:dyDescent="0.15">
      <c r="A144" s="331"/>
      <c r="B144" s="303" t="s">
        <v>311</v>
      </c>
      <c r="C144" s="39" t="s">
        <v>106</v>
      </c>
      <c r="D144" s="49">
        <f>推定改修工事費内訳書!J107</f>
        <v>204</v>
      </c>
      <c r="E144" s="58">
        <v>10</v>
      </c>
      <c r="F144" s="59">
        <v>35</v>
      </c>
      <c r="G144" s="306" t="s">
        <v>186</v>
      </c>
      <c r="H144" s="306" t="s">
        <v>191</v>
      </c>
      <c r="I144" s="133"/>
      <c r="J144" s="133"/>
      <c r="K144" s="133"/>
      <c r="L144" s="238">
        <f>D144</f>
        <v>204</v>
      </c>
      <c r="M144" s="133"/>
      <c r="N144" s="133"/>
      <c r="O144" s="133"/>
      <c r="P144" s="133"/>
      <c r="Q144" s="133"/>
      <c r="R144" s="133"/>
      <c r="S144" s="133"/>
      <c r="T144" s="133"/>
      <c r="U144" s="133"/>
      <c r="V144" s="238">
        <f>D144</f>
        <v>204</v>
      </c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238">
        <f>D144</f>
        <v>204</v>
      </c>
      <c r="AG144" s="133"/>
      <c r="AH144" s="133"/>
      <c r="AI144" s="133"/>
      <c r="AJ144" s="133"/>
      <c r="AK144" s="133"/>
      <c r="AL144" s="133"/>
      <c r="AM144" s="150">
        <f t="shared" si="72"/>
        <v>612</v>
      </c>
      <c r="AN144" s="233" t="s">
        <v>25</v>
      </c>
    </row>
    <row r="145" spans="1:40" x14ac:dyDescent="0.15">
      <c r="A145" s="331"/>
      <c r="B145" s="324"/>
      <c r="C145" s="38" t="s">
        <v>50</v>
      </c>
      <c r="D145" s="48">
        <f>推定改修工事費内訳書!J108</f>
        <v>10184</v>
      </c>
      <c r="E145" s="60" t="s">
        <v>101</v>
      </c>
      <c r="F145" s="61">
        <v>35</v>
      </c>
      <c r="G145" s="308"/>
      <c r="H145" s="308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80">
        <f t="shared" si="72"/>
        <v>0</v>
      </c>
      <c r="AN145" s="234"/>
    </row>
    <row r="146" spans="1:40" x14ac:dyDescent="0.15">
      <c r="A146" s="331"/>
      <c r="B146" s="303" t="s">
        <v>312</v>
      </c>
      <c r="C146" s="39" t="s">
        <v>91</v>
      </c>
      <c r="D146" s="49">
        <f>推定改修工事費内訳書!J109</f>
        <v>312</v>
      </c>
      <c r="E146" s="58">
        <v>10</v>
      </c>
      <c r="F146" s="59">
        <v>35</v>
      </c>
      <c r="G146" s="306" t="s">
        <v>186</v>
      </c>
      <c r="H146" s="306" t="s">
        <v>191</v>
      </c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238">
        <f>D146</f>
        <v>312</v>
      </c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238">
        <f>D146</f>
        <v>312</v>
      </c>
      <c r="AF146" s="133"/>
      <c r="AG146" s="133"/>
      <c r="AH146" s="133"/>
      <c r="AI146" s="133"/>
      <c r="AJ146" s="133"/>
      <c r="AK146" s="133"/>
      <c r="AL146" s="133"/>
      <c r="AM146" s="225">
        <f t="shared" si="72"/>
        <v>624</v>
      </c>
      <c r="AN146" s="233" t="s">
        <v>25</v>
      </c>
    </row>
    <row r="147" spans="1:40" x14ac:dyDescent="0.15">
      <c r="A147" s="331"/>
      <c r="B147" s="324"/>
      <c r="C147" s="38" t="s">
        <v>50</v>
      </c>
      <c r="D147" s="48">
        <f>推定改修工事費内訳書!J110</f>
        <v>5651</v>
      </c>
      <c r="E147" s="60">
        <v>30</v>
      </c>
      <c r="F147" s="61">
        <v>35</v>
      </c>
      <c r="G147" s="308"/>
      <c r="H147" s="308"/>
      <c r="I147" s="142"/>
      <c r="J147" s="142"/>
      <c r="K147" s="142"/>
      <c r="L147" s="239">
        <f>D147</f>
        <v>5651</v>
      </c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68">
        <f t="shared" si="72"/>
        <v>5651</v>
      </c>
      <c r="AN147" s="234"/>
    </row>
    <row r="148" spans="1:40" ht="14.25" thickBot="1" x14ac:dyDescent="0.2">
      <c r="A148" s="331"/>
      <c r="B148" s="6" t="s">
        <v>313</v>
      </c>
      <c r="C148" s="3" t="s">
        <v>26</v>
      </c>
      <c r="D148" s="26">
        <f>推定改修工事費内訳書!J111</f>
        <v>285</v>
      </c>
      <c r="E148" s="67" t="s">
        <v>183</v>
      </c>
      <c r="F148" s="57">
        <v>35</v>
      </c>
      <c r="G148" s="181" t="s">
        <v>186</v>
      </c>
      <c r="H148" s="181" t="s">
        <v>190</v>
      </c>
      <c r="I148" s="145">
        <f>D148</f>
        <v>285</v>
      </c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50">
        <f t="shared" si="72"/>
        <v>285</v>
      </c>
      <c r="AN148" s="232" t="s">
        <v>27</v>
      </c>
    </row>
    <row r="149" spans="1:40" ht="14.25" thickTop="1" x14ac:dyDescent="0.15">
      <c r="A149" s="332"/>
      <c r="B149" s="205" t="s">
        <v>111</v>
      </c>
      <c r="C149" s="206"/>
      <c r="D149" s="206"/>
      <c r="E149" s="207"/>
      <c r="F149" s="208"/>
      <c r="G149" s="208"/>
      <c r="H149" s="208"/>
      <c r="I149" s="130">
        <f>SUM(I133:I148)</f>
        <v>285</v>
      </c>
      <c r="J149" s="130">
        <f t="shared" ref="J149:AL149" si="73">SUM(J133:J148)</f>
        <v>0</v>
      </c>
      <c r="K149" s="130">
        <f t="shared" si="73"/>
        <v>298</v>
      </c>
      <c r="L149" s="130">
        <f t="shared" si="73"/>
        <v>23737</v>
      </c>
      <c r="M149" s="130">
        <f t="shared" si="73"/>
        <v>2321</v>
      </c>
      <c r="N149" s="130">
        <f t="shared" si="73"/>
        <v>0</v>
      </c>
      <c r="O149" s="130">
        <f t="shared" si="73"/>
        <v>0</v>
      </c>
      <c r="P149" s="130">
        <f t="shared" si="73"/>
        <v>338</v>
      </c>
      <c r="Q149" s="130">
        <f t="shared" si="73"/>
        <v>0</v>
      </c>
      <c r="R149" s="130">
        <f t="shared" si="73"/>
        <v>0</v>
      </c>
      <c r="S149" s="130">
        <f t="shared" si="73"/>
        <v>0</v>
      </c>
      <c r="T149" s="130">
        <f t="shared" si="73"/>
        <v>0</v>
      </c>
      <c r="U149" s="130">
        <f t="shared" si="73"/>
        <v>650</v>
      </c>
      <c r="V149" s="130">
        <f t="shared" si="73"/>
        <v>1481</v>
      </c>
      <c r="W149" s="130">
        <f t="shared" si="73"/>
        <v>0</v>
      </c>
      <c r="X149" s="130">
        <f t="shared" si="73"/>
        <v>0</v>
      </c>
      <c r="Y149" s="130">
        <f t="shared" si="73"/>
        <v>0</v>
      </c>
      <c r="Z149" s="130">
        <f t="shared" si="73"/>
        <v>338</v>
      </c>
      <c r="AA149" s="130">
        <f t="shared" si="73"/>
        <v>1277</v>
      </c>
      <c r="AB149" s="130">
        <f t="shared" si="73"/>
        <v>0</v>
      </c>
      <c r="AC149" s="130">
        <f t="shared" si="73"/>
        <v>0</v>
      </c>
      <c r="AD149" s="130">
        <f t="shared" si="73"/>
        <v>0</v>
      </c>
      <c r="AE149" s="130">
        <f t="shared" si="73"/>
        <v>4321</v>
      </c>
      <c r="AF149" s="130">
        <f t="shared" si="73"/>
        <v>13383</v>
      </c>
      <c r="AG149" s="130">
        <f t="shared" si="73"/>
        <v>0</v>
      </c>
      <c r="AH149" s="130">
        <f t="shared" si="73"/>
        <v>0</v>
      </c>
      <c r="AI149" s="130">
        <f t="shared" si="73"/>
        <v>0</v>
      </c>
      <c r="AJ149" s="130">
        <f t="shared" si="73"/>
        <v>338</v>
      </c>
      <c r="AK149" s="130">
        <f t="shared" si="73"/>
        <v>0</v>
      </c>
      <c r="AL149" s="130">
        <f t="shared" si="73"/>
        <v>0</v>
      </c>
      <c r="AM149" s="130">
        <f>SUM(AM133:AM148)</f>
        <v>48767</v>
      </c>
      <c r="AN149" s="43"/>
    </row>
    <row r="150" spans="1:40" ht="13.5" customHeight="1" x14ac:dyDescent="0.15">
      <c r="A150" s="313" t="s">
        <v>168</v>
      </c>
      <c r="B150" s="319" t="s">
        <v>20</v>
      </c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320"/>
      <c r="X150" s="320"/>
      <c r="Y150" s="320"/>
      <c r="Z150" s="320"/>
      <c r="AA150" s="320"/>
      <c r="AB150" s="320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1"/>
    </row>
    <row r="151" spans="1:40" ht="14.25" thickBot="1" x14ac:dyDescent="0.2">
      <c r="A151" s="314"/>
      <c r="B151" s="5" t="s">
        <v>314</v>
      </c>
      <c r="C151" s="3" t="s">
        <v>15</v>
      </c>
      <c r="D151" s="26">
        <f>推定改修工事費内訳書!$J$113</f>
        <v>64</v>
      </c>
      <c r="E151" s="67" t="s">
        <v>183</v>
      </c>
      <c r="F151" s="57">
        <v>35</v>
      </c>
      <c r="G151" s="181" t="s">
        <v>185</v>
      </c>
      <c r="H151" s="181" t="s">
        <v>194</v>
      </c>
      <c r="I151" s="156">
        <f>D151</f>
        <v>64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41">
        <f t="shared" ref="AM151" si="74">SUM(I151:AL151)</f>
        <v>64</v>
      </c>
      <c r="AN151" s="8"/>
    </row>
    <row r="152" spans="1:40" ht="15" thickTop="1" thickBot="1" x14ac:dyDescent="0.2">
      <c r="A152" s="314"/>
      <c r="B152" s="211" t="s">
        <v>111</v>
      </c>
      <c r="C152" s="212"/>
      <c r="D152" s="212"/>
      <c r="E152" s="213"/>
      <c r="F152" s="214"/>
      <c r="G152" s="214"/>
      <c r="H152" s="214"/>
      <c r="I152" s="129">
        <f>SUM(I151)</f>
        <v>64</v>
      </c>
      <c r="J152" s="129">
        <f t="shared" ref="J152:AL152" si="75">SUM(J151)</f>
        <v>0</v>
      </c>
      <c r="K152" s="129">
        <f t="shared" si="75"/>
        <v>0</v>
      </c>
      <c r="L152" s="129">
        <f t="shared" si="75"/>
        <v>0</v>
      </c>
      <c r="M152" s="129">
        <f t="shared" si="75"/>
        <v>0</v>
      </c>
      <c r="N152" s="129">
        <f t="shared" si="75"/>
        <v>0</v>
      </c>
      <c r="O152" s="129">
        <f t="shared" si="75"/>
        <v>0</v>
      </c>
      <c r="P152" s="129">
        <f t="shared" si="75"/>
        <v>0</v>
      </c>
      <c r="Q152" s="129">
        <f t="shared" si="75"/>
        <v>0</v>
      </c>
      <c r="R152" s="129">
        <f t="shared" si="75"/>
        <v>0</v>
      </c>
      <c r="S152" s="129">
        <f t="shared" si="75"/>
        <v>0</v>
      </c>
      <c r="T152" s="129">
        <f t="shared" si="75"/>
        <v>0</v>
      </c>
      <c r="U152" s="129">
        <f t="shared" si="75"/>
        <v>0</v>
      </c>
      <c r="V152" s="129">
        <f t="shared" si="75"/>
        <v>0</v>
      </c>
      <c r="W152" s="129">
        <f t="shared" si="75"/>
        <v>0</v>
      </c>
      <c r="X152" s="129">
        <f t="shared" si="75"/>
        <v>0</v>
      </c>
      <c r="Y152" s="129">
        <f t="shared" si="75"/>
        <v>0</v>
      </c>
      <c r="Z152" s="129">
        <f t="shared" si="75"/>
        <v>0</v>
      </c>
      <c r="AA152" s="129">
        <f t="shared" si="75"/>
        <v>0</v>
      </c>
      <c r="AB152" s="129">
        <f t="shared" si="75"/>
        <v>0</v>
      </c>
      <c r="AC152" s="129">
        <f t="shared" si="75"/>
        <v>0</v>
      </c>
      <c r="AD152" s="129">
        <f t="shared" si="75"/>
        <v>0</v>
      </c>
      <c r="AE152" s="129">
        <f t="shared" si="75"/>
        <v>0</v>
      </c>
      <c r="AF152" s="129">
        <f t="shared" si="75"/>
        <v>0</v>
      </c>
      <c r="AG152" s="129">
        <f t="shared" si="75"/>
        <v>0</v>
      </c>
      <c r="AH152" s="129">
        <f t="shared" si="75"/>
        <v>0</v>
      </c>
      <c r="AI152" s="129">
        <f t="shared" si="75"/>
        <v>0</v>
      </c>
      <c r="AJ152" s="129">
        <f t="shared" si="75"/>
        <v>0</v>
      </c>
      <c r="AK152" s="129">
        <f t="shared" si="75"/>
        <v>0</v>
      </c>
      <c r="AL152" s="129">
        <f t="shared" si="75"/>
        <v>0</v>
      </c>
      <c r="AM152" s="129">
        <f>SUM(I152:AL152)</f>
        <v>64</v>
      </c>
      <c r="AN152" s="159"/>
    </row>
    <row r="153" spans="1:40" ht="15" customHeight="1" thickTop="1" thickBot="1" x14ac:dyDescent="0.2">
      <c r="A153" s="329" t="s">
        <v>279</v>
      </c>
      <c r="B153" s="329"/>
      <c r="C153" s="329"/>
      <c r="D153" s="212"/>
      <c r="E153" s="213"/>
      <c r="F153" s="214"/>
      <c r="G153" s="214"/>
      <c r="H153" s="214"/>
      <c r="I153" s="161">
        <f t="shared" ref="I153:AL153" si="76">(I13+I14+I32+I39+I53+I92+I117+I149+I152)*0.2</f>
        <v>7935.3400000000011</v>
      </c>
      <c r="J153" s="161">
        <f t="shared" si="76"/>
        <v>2699.34</v>
      </c>
      <c r="K153" s="161">
        <f t="shared" si="76"/>
        <v>1062.3900000000001</v>
      </c>
      <c r="L153" s="161">
        <f t="shared" si="76"/>
        <v>4984.7700000000004</v>
      </c>
      <c r="M153" s="161">
        <f t="shared" si="76"/>
        <v>4284</v>
      </c>
      <c r="N153" s="161">
        <f t="shared" si="76"/>
        <v>606.9</v>
      </c>
      <c r="O153" s="161">
        <f t="shared" si="76"/>
        <v>111.09000000000002</v>
      </c>
      <c r="P153" s="161">
        <f t="shared" si="76"/>
        <v>70.98</v>
      </c>
      <c r="Q153" s="161">
        <f t="shared" si="76"/>
        <v>32.97</v>
      </c>
      <c r="R153" s="161">
        <f t="shared" si="76"/>
        <v>5.88</v>
      </c>
      <c r="S153" s="161">
        <f t="shared" si="76"/>
        <v>3507.6300000000006</v>
      </c>
      <c r="T153" s="161">
        <f t="shared" si="76"/>
        <v>336.42</v>
      </c>
      <c r="U153" s="161">
        <f t="shared" si="76"/>
        <v>136.5</v>
      </c>
      <c r="V153" s="161">
        <f t="shared" si="76"/>
        <v>410.76000000000005</v>
      </c>
      <c r="W153" s="161">
        <f t="shared" si="76"/>
        <v>940.17000000000007</v>
      </c>
      <c r="X153" s="161">
        <f t="shared" si="76"/>
        <v>588</v>
      </c>
      <c r="Y153" s="161">
        <f t="shared" si="76"/>
        <v>111.09000000000002</v>
      </c>
      <c r="Z153" s="161">
        <f t="shared" si="76"/>
        <v>70.98</v>
      </c>
      <c r="AA153" s="161">
        <f t="shared" si="76"/>
        <v>920.22000000000014</v>
      </c>
      <c r="AB153" s="161">
        <f t="shared" si="76"/>
        <v>24.78</v>
      </c>
      <c r="AC153" s="161">
        <f t="shared" si="76"/>
        <v>6318.4800000000005</v>
      </c>
      <c r="AD153" s="161">
        <f t="shared" si="76"/>
        <v>336.42</v>
      </c>
      <c r="AE153" s="161">
        <f t="shared" si="76"/>
        <v>1840.4400000000003</v>
      </c>
      <c r="AF153" s="161">
        <f t="shared" si="76"/>
        <v>2843.4</v>
      </c>
      <c r="AG153" s="161">
        <f t="shared" si="76"/>
        <v>3265.5</v>
      </c>
      <c r="AH153" s="161">
        <f t="shared" si="76"/>
        <v>1313.5500000000002</v>
      </c>
      <c r="AI153" s="161">
        <f t="shared" si="76"/>
        <v>271.74</v>
      </c>
      <c r="AJ153" s="161">
        <f t="shared" si="76"/>
        <v>70.98</v>
      </c>
      <c r="AK153" s="161">
        <f t="shared" si="76"/>
        <v>99.75</v>
      </c>
      <c r="AL153" s="161">
        <f t="shared" si="76"/>
        <v>0</v>
      </c>
      <c r="AM153" s="105"/>
      <c r="AN153" s="232" t="s">
        <v>278</v>
      </c>
    </row>
    <row r="154" spans="1:40" ht="15" thickTop="1" thickBot="1" x14ac:dyDescent="0.2">
      <c r="A154" s="250"/>
      <c r="B154" s="251"/>
      <c r="C154" s="252"/>
      <c r="D154" s="163"/>
      <c r="E154" s="158"/>
      <c r="F154" s="104"/>
      <c r="G154" s="104"/>
      <c r="H154" s="10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5"/>
      <c r="AN154" s="166"/>
    </row>
    <row r="155" spans="1:40" ht="14.25" thickTop="1" x14ac:dyDescent="0.15">
      <c r="A155" s="328" t="s">
        <v>195</v>
      </c>
      <c r="B155" s="328"/>
      <c r="C155" s="328"/>
      <c r="D155" s="224"/>
      <c r="E155" s="169"/>
      <c r="F155" s="169"/>
      <c r="G155" s="169"/>
      <c r="H155" s="169"/>
      <c r="I155" s="161">
        <f t="shared" ref="I155:AL155" si="77">I13+I14+I32+I39+I53+I92+I117+I149+I152+I153</f>
        <v>47612.040000000008</v>
      </c>
      <c r="J155" s="161">
        <f t="shared" si="77"/>
        <v>16196.04</v>
      </c>
      <c r="K155" s="161">
        <f t="shared" si="77"/>
        <v>6374.34</v>
      </c>
      <c r="L155" s="161">
        <f t="shared" si="77"/>
        <v>29908.62</v>
      </c>
      <c r="M155" s="161">
        <f t="shared" si="77"/>
        <v>25704</v>
      </c>
      <c r="N155" s="161">
        <f t="shared" si="77"/>
        <v>3641.4</v>
      </c>
      <c r="O155" s="161">
        <f t="shared" si="77"/>
        <v>666.54000000000008</v>
      </c>
      <c r="P155" s="161">
        <f t="shared" si="77"/>
        <v>425.88</v>
      </c>
      <c r="Q155" s="161">
        <f t="shared" si="77"/>
        <v>197.82</v>
      </c>
      <c r="R155" s="161">
        <f t="shared" si="77"/>
        <v>35.28</v>
      </c>
      <c r="S155" s="161">
        <f t="shared" si="77"/>
        <v>21045.780000000002</v>
      </c>
      <c r="T155" s="161">
        <f t="shared" si="77"/>
        <v>2018.52</v>
      </c>
      <c r="U155" s="161">
        <f t="shared" si="77"/>
        <v>819</v>
      </c>
      <c r="V155" s="161">
        <f t="shared" si="77"/>
        <v>2464.5600000000004</v>
      </c>
      <c r="W155" s="161">
        <f t="shared" si="77"/>
        <v>5641.02</v>
      </c>
      <c r="X155" s="161">
        <f t="shared" si="77"/>
        <v>3528</v>
      </c>
      <c r="Y155" s="161">
        <f t="shared" si="77"/>
        <v>666.54000000000008</v>
      </c>
      <c r="Z155" s="161">
        <f t="shared" si="77"/>
        <v>425.88</v>
      </c>
      <c r="AA155" s="161">
        <f t="shared" si="77"/>
        <v>5521.3200000000006</v>
      </c>
      <c r="AB155" s="161">
        <f t="shared" si="77"/>
        <v>148.68</v>
      </c>
      <c r="AC155" s="161">
        <f t="shared" si="77"/>
        <v>37910.880000000005</v>
      </c>
      <c r="AD155" s="161">
        <f t="shared" si="77"/>
        <v>2018.52</v>
      </c>
      <c r="AE155" s="161">
        <f t="shared" si="77"/>
        <v>11042.640000000001</v>
      </c>
      <c r="AF155" s="161">
        <f t="shared" si="77"/>
        <v>17060.400000000001</v>
      </c>
      <c r="AG155" s="161">
        <f t="shared" si="77"/>
        <v>19593</v>
      </c>
      <c r="AH155" s="161">
        <f t="shared" si="77"/>
        <v>7881.3</v>
      </c>
      <c r="AI155" s="161">
        <f t="shared" si="77"/>
        <v>1630.44</v>
      </c>
      <c r="AJ155" s="161">
        <f t="shared" si="77"/>
        <v>425.88</v>
      </c>
      <c r="AK155" s="161">
        <f t="shared" si="77"/>
        <v>598.5</v>
      </c>
      <c r="AL155" s="161">
        <f t="shared" si="77"/>
        <v>0</v>
      </c>
      <c r="AM155" s="161"/>
      <c r="AN155" s="162"/>
    </row>
    <row r="156" spans="1:40" x14ac:dyDescent="0.15">
      <c r="A156" s="333" t="s">
        <v>225</v>
      </c>
      <c r="B156" s="333"/>
      <c r="C156" s="333"/>
      <c r="D156" s="154"/>
      <c r="E156" s="26"/>
      <c r="F156" s="26"/>
      <c r="G156" s="26"/>
      <c r="H156" s="26"/>
      <c r="I156" s="128">
        <f>(ROUNDUP((H156+I155),-3))/1000</f>
        <v>48</v>
      </c>
      <c r="J156" s="128">
        <f>(ROUNDUP((I156*1000+J155),-3))/1000</f>
        <v>65</v>
      </c>
      <c r="K156" s="128">
        <f t="shared" ref="K156:AL156" si="78">(ROUNDUP((J156*1000+K155),-3))/1000</f>
        <v>72</v>
      </c>
      <c r="L156" s="128">
        <f t="shared" si="78"/>
        <v>102</v>
      </c>
      <c r="M156" s="128">
        <f t="shared" si="78"/>
        <v>128</v>
      </c>
      <c r="N156" s="128">
        <f t="shared" si="78"/>
        <v>132</v>
      </c>
      <c r="O156" s="128">
        <f t="shared" si="78"/>
        <v>133</v>
      </c>
      <c r="P156" s="128">
        <f t="shared" si="78"/>
        <v>134</v>
      </c>
      <c r="Q156" s="128">
        <f t="shared" si="78"/>
        <v>135</v>
      </c>
      <c r="R156" s="128">
        <f t="shared" si="78"/>
        <v>136</v>
      </c>
      <c r="S156" s="128">
        <f t="shared" si="78"/>
        <v>158</v>
      </c>
      <c r="T156" s="128">
        <f t="shared" si="78"/>
        <v>161</v>
      </c>
      <c r="U156" s="128">
        <f t="shared" si="78"/>
        <v>162</v>
      </c>
      <c r="V156" s="128">
        <f t="shared" si="78"/>
        <v>165</v>
      </c>
      <c r="W156" s="128">
        <f t="shared" si="78"/>
        <v>171</v>
      </c>
      <c r="X156" s="128">
        <f t="shared" si="78"/>
        <v>175</v>
      </c>
      <c r="Y156" s="128">
        <f t="shared" si="78"/>
        <v>176</v>
      </c>
      <c r="Z156" s="128">
        <f t="shared" si="78"/>
        <v>177</v>
      </c>
      <c r="AA156" s="128">
        <f t="shared" si="78"/>
        <v>183</v>
      </c>
      <c r="AB156" s="128">
        <f t="shared" si="78"/>
        <v>184</v>
      </c>
      <c r="AC156" s="128">
        <f t="shared" si="78"/>
        <v>222</v>
      </c>
      <c r="AD156" s="128">
        <f t="shared" si="78"/>
        <v>225</v>
      </c>
      <c r="AE156" s="128">
        <f t="shared" si="78"/>
        <v>237</v>
      </c>
      <c r="AF156" s="128">
        <f t="shared" si="78"/>
        <v>255</v>
      </c>
      <c r="AG156" s="128">
        <f t="shared" si="78"/>
        <v>275</v>
      </c>
      <c r="AH156" s="128">
        <f t="shared" si="78"/>
        <v>283</v>
      </c>
      <c r="AI156" s="128">
        <f t="shared" si="78"/>
        <v>285</v>
      </c>
      <c r="AJ156" s="128">
        <f t="shared" si="78"/>
        <v>286</v>
      </c>
      <c r="AK156" s="128">
        <f t="shared" si="78"/>
        <v>287</v>
      </c>
      <c r="AL156" s="128">
        <f t="shared" si="78"/>
        <v>287</v>
      </c>
      <c r="AM156" s="128"/>
      <c r="AN156" s="7"/>
    </row>
    <row r="163" spans="2:4" x14ac:dyDescent="0.15">
      <c r="B163" s="1" t="s">
        <v>363</v>
      </c>
    </row>
    <row r="164" spans="2:4" x14ac:dyDescent="0.15">
      <c r="B164" s="1" t="s">
        <v>364</v>
      </c>
      <c r="C164" s="1" t="s">
        <v>364</v>
      </c>
      <c r="D164" s="280">
        <f>AM13+AM14</f>
        <v>60592.01666666667</v>
      </c>
    </row>
    <row r="165" spans="2:4" x14ac:dyDescent="0.15">
      <c r="B165" s="1" t="s">
        <v>365</v>
      </c>
      <c r="C165" s="1" t="s">
        <v>365</v>
      </c>
      <c r="D165" s="280">
        <f>AM32</f>
        <v>25891</v>
      </c>
    </row>
    <row r="166" spans="2:4" x14ac:dyDescent="0.15">
      <c r="B166" s="1" t="s">
        <v>366</v>
      </c>
      <c r="C166" s="1" t="s">
        <v>366</v>
      </c>
      <c r="D166" s="280">
        <f>AM39</f>
        <v>12154</v>
      </c>
    </row>
    <row r="167" spans="2:4" x14ac:dyDescent="0.15">
      <c r="B167" s="1" t="s">
        <v>367</v>
      </c>
      <c r="C167" s="1" t="s">
        <v>367</v>
      </c>
      <c r="D167" s="280">
        <f>AM53</f>
        <v>25852</v>
      </c>
    </row>
    <row r="168" spans="2:4" x14ac:dyDescent="0.15">
      <c r="B168" s="1" t="s">
        <v>368</v>
      </c>
      <c r="C168" s="1" t="s">
        <v>368</v>
      </c>
      <c r="D168" s="280">
        <f>AM92</f>
        <v>30723.333333333332</v>
      </c>
    </row>
    <row r="169" spans="2:4" x14ac:dyDescent="0.15">
      <c r="B169" s="1" t="s">
        <v>369</v>
      </c>
      <c r="C169" s="1" t="s">
        <v>369</v>
      </c>
      <c r="D169" s="281">
        <f>AM117</f>
        <v>21959</v>
      </c>
    </row>
    <row r="170" spans="2:4" x14ac:dyDescent="0.15">
      <c r="B170" s="1" t="s">
        <v>370</v>
      </c>
      <c r="C170" s="1" t="s">
        <v>370</v>
      </c>
      <c r="D170" s="280">
        <f>AM149</f>
        <v>48767</v>
      </c>
    </row>
    <row r="171" spans="2:4" x14ac:dyDescent="0.15">
      <c r="B171" s="1" t="s">
        <v>371</v>
      </c>
      <c r="C171" s="1" t="s">
        <v>371</v>
      </c>
      <c r="D171" s="280">
        <f>AM152</f>
        <v>64</v>
      </c>
    </row>
  </sheetData>
  <mergeCells count="124">
    <mergeCell ref="A156:C156"/>
    <mergeCell ref="B150:AN150"/>
    <mergeCell ref="B28:B29"/>
    <mergeCell ref="B34:B36"/>
    <mergeCell ref="B15:AN15"/>
    <mergeCell ref="B106:B108"/>
    <mergeCell ref="B41:B42"/>
    <mergeCell ref="G94:G96"/>
    <mergeCell ref="H94:H96"/>
    <mergeCell ref="G97:G99"/>
    <mergeCell ref="H97:H99"/>
    <mergeCell ref="B43:B44"/>
    <mergeCell ref="B45:B46"/>
    <mergeCell ref="B40:AN40"/>
    <mergeCell ref="B87:B89"/>
    <mergeCell ref="G47:G48"/>
    <mergeCell ref="H47:H48"/>
    <mergeCell ref="G49:G51"/>
    <mergeCell ref="H49:H51"/>
    <mergeCell ref="G71:G73"/>
    <mergeCell ref="G109:G111"/>
    <mergeCell ref="H109:H111"/>
    <mergeCell ref="B94:B96"/>
    <mergeCell ref="B97:B99"/>
    <mergeCell ref="B100:B102"/>
    <mergeCell ref="B103:B105"/>
    <mergeCell ref="A150:A152"/>
    <mergeCell ref="B112:B114"/>
    <mergeCell ref="B132:AN132"/>
    <mergeCell ref="B133:B134"/>
    <mergeCell ref="B135:B136"/>
    <mergeCell ref="G142:G143"/>
    <mergeCell ref="H142:H143"/>
    <mergeCell ref="A130:B131"/>
    <mergeCell ref="C130:C131"/>
    <mergeCell ref="E130:E131"/>
    <mergeCell ref="H130:H131"/>
    <mergeCell ref="AN130:AN131"/>
    <mergeCell ref="A70:A117"/>
    <mergeCell ref="A132:A149"/>
    <mergeCell ref="G144:G145"/>
    <mergeCell ref="H76:H79"/>
    <mergeCell ref="B93:AN93"/>
    <mergeCell ref="B71:B73"/>
    <mergeCell ref="B74:B75"/>
    <mergeCell ref="B76:B79"/>
    <mergeCell ref="B80:B83"/>
    <mergeCell ref="G76:G79"/>
    <mergeCell ref="A155:C155"/>
    <mergeCell ref="G112:G114"/>
    <mergeCell ref="H112:H114"/>
    <mergeCell ref="G133:G134"/>
    <mergeCell ref="H133:H134"/>
    <mergeCell ref="G100:G102"/>
    <mergeCell ref="H100:H102"/>
    <mergeCell ref="G103:G105"/>
    <mergeCell ref="H103:H105"/>
    <mergeCell ref="G106:G108"/>
    <mergeCell ref="H106:H108"/>
    <mergeCell ref="H144:H145"/>
    <mergeCell ref="G146:G147"/>
    <mergeCell ref="H146:H147"/>
    <mergeCell ref="G135:G136"/>
    <mergeCell ref="H135:H136"/>
    <mergeCell ref="A153:C153"/>
    <mergeCell ref="G137:G138"/>
    <mergeCell ref="H137:H138"/>
    <mergeCell ref="B137:B138"/>
    <mergeCell ref="B142:B143"/>
    <mergeCell ref="B144:B145"/>
    <mergeCell ref="B146:B147"/>
    <mergeCell ref="B109:B111"/>
    <mergeCell ref="H71:H73"/>
    <mergeCell ref="G74:G75"/>
    <mergeCell ref="G43:G44"/>
    <mergeCell ref="H43:H44"/>
    <mergeCell ref="G45:G46"/>
    <mergeCell ref="H45:H46"/>
    <mergeCell ref="B33:AN33"/>
    <mergeCell ref="G19:G21"/>
    <mergeCell ref="H19:H21"/>
    <mergeCell ref="B37:B38"/>
    <mergeCell ref="B49:B51"/>
    <mergeCell ref="B70:AN70"/>
    <mergeCell ref="H74:H75"/>
    <mergeCell ref="E68:E69"/>
    <mergeCell ref="H68:H69"/>
    <mergeCell ref="G41:G42"/>
    <mergeCell ref="H41:H42"/>
    <mergeCell ref="G87:G89"/>
    <mergeCell ref="H87:H89"/>
    <mergeCell ref="G84:G86"/>
    <mergeCell ref="H84:H86"/>
    <mergeCell ref="A12:A14"/>
    <mergeCell ref="G37:G38"/>
    <mergeCell ref="H37:H38"/>
    <mergeCell ref="B47:B48"/>
    <mergeCell ref="A15:A53"/>
    <mergeCell ref="B84:B86"/>
    <mergeCell ref="H16:H18"/>
    <mergeCell ref="G22:G24"/>
    <mergeCell ref="H22:H24"/>
    <mergeCell ref="G25:G27"/>
    <mergeCell ref="H25:H27"/>
    <mergeCell ref="G28:G29"/>
    <mergeCell ref="H28:H29"/>
    <mergeCell ref="G34:G36"/>
    <mergeCell ref="H34:H36"/>
    <mergeCell ref="B12:AN12"/>
    <mergeCell ref="AN68:AN69"/>
    <mergeCell ref="G80:G83"/>
    <mergeCell ref="H80:H83"/>
    <mergeCell ref="B16:B17"/>
    <mergeCell ref="AN10:AN11"/>
    <mergeCell ref="A10:B11"/>
    <mergeCell ref="C10:C11"/>
    <mergeCell ref="E10:E11"/>
    <mergeCell ref="H10:H11"/>
    <mergeCell ref="B19:B20"/>
    <mergeCell ref="B22:B23"/>
    <mergeCell ref="B25:B26"/>
    <mergeCell ref="A68:B69"/>
    <mergeCell ref="C68:C69"/>
    <mergeCell ref="G16:G18"/>
  </mergeCells>
  <phoneticPr fontId="2"/>
  <pageMargins left="0.82677165354330717" right="0.23622047244094491" top="0.74803149606299213" bottom="0.74803149606299213" header="0.31496062992125984" footer="0.31496062992125984"/>
  <pageSetup paperSize="8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1"/>
  <sheetViews>
    <sheetView view="pageBreakPreview" zoomScale="87" zoomScaleNormal="95" zoomScaleSheetLayoutView="87" workbookViewId="0">
      <selection activeCell="C96" sqref="A96:XFD96"/>
    </sheetView>
  </sheetViews>
  <sheetFormatPr defaultRowHeight="13.5" x14ac:dyDescent="0.15"/>
  <cols>
    <col min="1" max="1" width="3.875" style="1" customWidth="1"/>
    <col min="2" max="2" width="28" style="1" customWidth="1"/>
    <col min="3" max="3" width="32.125" style="1" customWidth="1"/>
    <col min="4" max="4" width="8.25" style="1" customWidth="1"/>
    <col min="5" max="5" width="22.875" style="1" customWidth="1"/>
    <col min="6" max="6" width="5.625" style="1" customWidth="1"/>
    <col min="7" max="7" width="7.125" style="1" customWidth="1"/>
    <col min="8" max="8" width="7.5" style="1" customWidth="1"/>
    <col min="9" max="9" width="9.125" style="1" customWidth="1"/>
    <col min="10" max="10" width="6.5" style="1" customWidth="1"/>
    <col min="11" max="11" width="4.5" style="1" customWidth="1"/>
    <col min="12" max="12" width="16.625" style="1" customWidth="1"/>
  </cols>
  <sheetData>
    <row r="2" spans="1:12" ht="17.25" customHeight="1" x14ac:dyDescent="0.15">
      <c r="A2" s="10" t="s">
        <v>349</v>
      </c>
    </row>
    <row r="3" spans="1:12" x14ac:dyDescent="0.15">
      <c r="L3" s="260"/>
    </row>
    <row r="4" spans="1:12" x14ac:dyDescent="0.15">
      <c r="A4" s="296" t="s">
        <v>16</v>
      </c>
      <c r="B4" s="296"/>
      <c r="C4" s="341" t="s">
        <v>28</v>
      </c>
      <c r="D4" s="305" t="s">
        <v>0</v>
      </c>
      <c r="E4" s="341" t="s">
        <v>29</v>
      </c>
      <c r="F4" s="341" t="s">
        <v>30</v>
      </c>
      <c r="G4" s="341" t="s">
        <v>31</v>
      </c>
      <c r="H4" s="341" t="s">
        <v>32</v>
      </c>
      <c r="I4" s="346" t="s">
        <v>33</v>
      </c>
      <c r="J4" s="347"/>
      <c r="K4" s="339" t="s">
        <v>1</v>
      </c>
      <c r="L4" s="296" t="s">
        <v>23</v>
      </c>
    </row>
    <row r="5" spans="1:12" x14ac:dyDescent="0.15">
      <c r="A5" s="296"/>
      <c r="B5" s="296"/>
      <c r="C5" s="342"/>
      <c r="D5" s="305"/>
      <c r="E5" s="342"/>
      <c r="F5" s="342"/>
      <c r="G5" s="342"/>
      <c r="H5" s="342"/>
      <c r="I5" s="99" t="s">
        <v>121</v>
      </c>
      <c r="J5" s="99" t="s">
        <v>122</v>
      </c>
      <c r="K5" s="339"/>
      <c r="L5" s="296"/>
    </row>
    <row r="6" spans="1:12" x14ac:dyDescent="0.15">
      <c r="A6" s="337" t="s">
        <v>21</v>
      </c>
      <c r="B6" s="285" t="s">
        <v>5</v>
      </c>
      <c r="C6" s="286"/>
      <c r="D6" s="286"/>
      <c r="E6" s="286"/>
      <c r="F6" s="286"/>
      <c r="G6" s="286"/>
      <c r="H6" s="286"/>
      <c r="I6" s="286"/>
      <c r="J6" s="286"/>
      <c r="K6" s="286"/>
      <c r="L6" s="287"/>
    </row>
    <row r="7" spans="1:12" x14ac:dyDescent="0.15">
      <c r="A7" s="340"/>
      <c r="B7" s="6" t="s">
        <v>6</v>
      </c>
      <c r="C7" s="6"/>
      <c r="D7" s="3" t="s">
        <v>7</v>
      </c>
      <c r="E7" s="3"/>
      <c r="F7" s="125" t="s">
        <v>166</v>
      </c>
      <c r="G7" s="155" t="s">
        <v>166</v>
      </c>
      <c r="H7" s="125" t="s">
        <v>171</v>
      </c>
      <c r="I7" s="125" t="s">
        <v>166</v>
      </c>
      <c r="J7" s="154" t="s">
        <v>166</v>
      </c>
      <c r="K7" s="67" t="s">
        <v>51</v>
      </c>
      <c r="L7" s="8" t="s">
        <v>196</v>
      </c>
    </row>
    <row r="8" spans="1:12" x14ac:dyDescent="0.15">
      <c r="A8" s="340"/>
      <c r="B8" s="6" t="s">
        <v>8</v>
      </c>
      <c r="C8" s="6" t="s">
        <v>165</v>
      </c>
      <c r="D8" s="3" t="s">
        <v>7</v>
      </c>
      <c r="E8" s="3"/>
      <c r="F8" s="125" t="s">
        <v>40</v>
      </c>
      <c r="G8" s="27">
        <f>数量集計表!$F$8</f>
        <v>4530</v>
      </c>
      <c r="H8" s="253">
        <v>2200</v>
      </c>
      <c r="I8" s="29">
        <f>G8*H8</f>
        <v>9966000</v>
      </c>
      <c r="J8" s="100">
        <f t="shared" ref="J8" si="0">(ROUNDUP(I8,-3))/1000</f>
        <v>9966</v>
      </c>
      <c r="K8" s="67" t="s">
        <v>51</v>
      </c>
      <c r="L8" s="8"/>
    </row>
    <row r="9" spans="1:12" x14ac:dyDescent="0.15">
      <c r="A9" s="337" t="s">
        <v>22</v>
      </c>
      <c r="B9" s="285" t="s">
        <v>9</v>
      </c>
      <c r="C9" s="286"/>
      <c r="D9" s="286"/>
      <c r="E9" s="286"/>
      <c r="F9" s="286"/>
      <c r="G9" s="286"/>
      <c r="H9" s="286"/>
      <c r="I9" s="286"/>
      <c r="J9" s="286"/>
      <c r="K9" s="286"/>
      <c r="L9" s="287"/>
    </row>
    <row r="10" spans="1:12" x14ac:dyDescent="0.15">
      <c r="A10" s="338"/>
      <c r="B10" s="303" t="s">
        <v>203</v>
      </c>
      <c r="C10" s="12" t="s">
        <v>179</v>
      </c>
      <c r="D10" s="303" t="s">
        <v>11</v>
      </c>
      <c r="E10" s="13" t="s">
        <v>176</v>
      </c>
      <c r="F10" s="322" t="s">
        <v>40</v>
      </c>
      <c r="G10" s="343">
        <f>数量集計表!F10</f>
        <v>391</v>
      </c>
      <c r="H10" s="24">
        <v>401</v>
      </c>
      <c r="I10" s="29">
        <f t="shared" ref="I10" si="1">G10*H10</f>
        <v>156791</v>
      </c>
      <c r="J10" s="100">
        <f>(ROUNDUP(I10,-3))/1000</f>
        <v>157</v>
      </c>
      <c r="K10" s="67">
        <v>5</v>
      </c>
      <c r="L10" s="87" t="s">
        <v>177</v>
      </c>
    </row>
    <row r="11" spans="1:12" x14ac:dyDescent="0.15">
      <c r="A11" s="338"/>
      <c r="B11" s="304"/>
      <c r="C11" s="21"/>
      <c r="D11" s="324"/>
      <c r="E11" s="3" t="s">
        <v>87</v>
      </c>
      <c r="F11" s="334"/>
      <c r="G11" s="344"/>
      <c r="H11" s="24">
        <v>813</v>
      </c>
      <c r="I11" s="29">
        <f>G10*H11</f>
        <v>317883</v>
      </c>
      <c r="J11" s="100">
        <f>(ROUNDUP(I11,-3))/1000</f>
        <v>318</v>
      </c>
      <c r="K11" s="67">
        <v>10</v>
      </c>
      <c r="L11" s="87" t="s">
        <v>177</v>
      </c>
    </row>
    <row r="12" spans="1:12" x14ac:dyDescent="0.15">
      <c r="A12" s="338"/>
      <c r="B12" s="186" t="s">
        <v>201</v>
      </c>
      <c r="C12" s="11"/>
      <c r="D12" s="3" t="s">
        <v>50</v>
      </c>
      <c r="E12" s="13" t="s">
        <v>86</v>
      </c>
      <c r="F12" s="283"/>
      <c r="G12" s="345"/>
      <c r="H12" s="24">
        <v>7941</v>
      </c>
      <c r="I12" s="29">
        <f>G10*H12</f>
        <v>3104931</v>
      </c>
      <c r="J12" s="100">
        <f t="shared" ref="J12:J25" si="2">(ROUNDUP(I12,-3))/1000</f>
        <v>3105</v>
      </c>
      <c r="K12" s="67">
        <v>25</v>
      </c>
      <c r="L12" s="87" t="s">
        <v>177</v>
      </c>
    </row>
    <row r="13" spans="1:12" x14ac:dyDescent="0.15">
      <c r="A13" s="338"/>
      <c r="B13" s="303" t="s">
        <v>204</v>
      </c>
      <c r="C13" s="12" t="s">
        <v>181</v>
      </c>
      <c r="D13" s="303" t="s">
        <v>11</v>
      </c>
      <c r="E13" s="13" t="s">
        <v>176</v>
      </c>
      <c r="F13" s="322" t="s">
        <v>40</v>
      </c>
      <c r="G13" s="343">
        <f>数量集計表!$F$12</f>
        <v>940</v>
      </c>
      <c r="H13" s="24">
        <v>401</v>
      </c>
      <c r="I13" s="29">
        <f t="shared" ref="I13" si="3">G13*H13</f>
        <v>376940</v>
      </c>
      <c r="J13" s="100">
        <f t="shared" si="2"/>
        <v>377</v>
      </c>
      <c r="K13" s="67">
        <v>5</v>
      </c>
      <c r="L13" s="87" t="s">
        <v>178</v>
      </c>
    </row>
    <row r="14" spans="1:12" x14ac:dyDescent="0.15">
      <c r="A14" s="338"/>
      <c r="B14" s="304"/>
      <c r="C14" s="21"/>
      <c r="D14" s="324"/>
      <c r="E14" s="3" t="s">
        <v>87</v>
      </c>
      <c r="F14" s="334"/>
      <c r="G14" s="344"/>
      <c r="H14" s="24">
        <v>813</v>
      </c>
      <c r="I14" s="29">
        <f>G13*H14</f>
        <v>764220</v>
      </c>
      <c r="J14" s="100">
        <f t="shared" si="2"/>
        <v>765</v>
      </c>
      <c r="K14" s="67">
        <v>10</v>
      </c>
      <c r="L14" s="87" t="s">
        <v>178</v>
      </c>
    </row>
    <row r="15" spans="1:12" x14ac:dyDescent="0.15">
      <c r="A15" s="338"/>
      <c r="B15" s="187" t="s">
        <v>202</v>
      </c>
      <c r="C15" s="21"/>
      <c r="D15" s="3" t="s">
        <v>50</v>
      </c>
      <c r="E15" s="13" t="s">
        <v>86</v>
      </c>
      <c r="F15" s="283"/>
      <c r="G15" s="345"/>
      <c r="H15" s="24">
        <v>7941</v>
      </c>
      <c r="I15" s="29">
        <f>G13*H15</f>
        <v>7464540</v>
      </c>
      <c r="J15" s="100">
        <f t="shared" si="2"/>
        <v>7465</v>
      </c>
      <c r="K15" s="67">
        <v>25</v>
      </c>
      <c r="L15" s="87" t="s">
        <v>178</v>
      </c>
    </row>
    <row r="16" spans="1:12" x14ac:dyDescent="0.15">
      <c r="A16" s="338"/>
      <c r="B16" s="348" t="s">
        <v>205</v>
      </c>
      <c r="C16" s="12" t="s">
        <v>34</v>
      </c>
      <c r="D16" s="303" t="s">
        <v>11</v>
      </c>
      <c r="E16" s="3" t="s">
        <v>60</v>
      </c>
      <c r="F16" s="322" t="s">
        <v>40</v>
      </c>
      <c r="G16" s="343">
        <f>数量集計表!F14</f>
        <v>24</v>
      </c>
      <c r="H16" s="24">
        <v>401</v>
      </c>
      <c r="I16" s="29">
        <f t="shared" ref="I16:I25" si="4">G16*H16</f>
        <v>9624</v>
      </c>
      <c r="J16" s="100">
        <f t="shared" si="2"/>
        <v>10</v>
      </c>
      <c r="K16" s="67">
        <v>5</v>
      </c>
      <c r="L16" s="8"/>
    </row>
    <row r="17" spans="1:12" x14ac:dyDescent="0.15">
      <c r="A17" s="338"/>
      <c r="B17" s="349"/>
      <c r="C17" s="21"/>
      <c r="D17" s="324"/>
      <c r="E17" s="3" t="s">
        <v>87</v>
      </c>
      <c r="F17" s="334"/>
      <c r="G17" s="344"/>
      <c r="H17" s="24">
        <v>813</v>
      </c>
      <c r="I17" s="29">
        <f>G16*H17</f>
        <v>19512</v>
      </c>
      <c r="J17" s="100">
        <f t="shared" si="2"/>
        <v>20</v>
      </c>
      <c r="K17" s="67">
        <v>10</v>
      </c>
      <c r="L17" s="8"/>
    </row>
    <row r="18" spans="1:12" x14ac:dyDescent="0.15">
      <c r="A18" s="338"/>
      <c r="B18" s="350"/>
      <c r="C18" s="11"/>
      <c r="D18" s="3" t="s">
        <v>50</v>
      </c>
      <c r="E18" s="3"/>
      <c r="F18" s="283"/>
      <c r="G18" s="345"/>
      <c r="H18" s="24">
        <v>7941</v>
      </c>
      <c r="I18" s="29">
        <f>G16*H18</f>
        <v>190584</v>
      </c>
      <c r="J18" s="100">
        <f t="shared" si="2"/>
        <v>191</v>
      </c>
      <c r="K18" s="67">
        <v>25</v>
      </c>
      <c r="L18" s="8"/>
    </row>
    <row r="19" spans="1:12" x14ac:dyDescent="0.15">
      <c r="A19" s="338"/>
      <c r="B19" s="303" t="s">
        <v>213</v>
      </c>
      <c r="C19" s="12" t="s">
        <v>34</v>
      </c>
      <c r="D19" s="303" t="s">
        <v>11</v>
      </c>
      <c r="E19" s="3" t="s">
        <v>60</v>
      </c>
      <c r="F19" s="322" t="s">
        <v>40</v>
      </c>
      <c r="G19" s="343">
        <f>数量集計表!$F$16</f>
        <v>141</v>
      </c>
      <c r="H19" s="24">
        <v>237</v>
      </c>
      <c r="I19" s="29">
        <f t="shared" si="4"/>
        <v>33417</v>
      </c>
      <c r="J19" s="100">
        <f t="shared" si="2"/>
        <v>34</v>
      </c>
      <c r="K19" s="67">
        <v>5</v>
      </c>
      <c r="L19" s="8"/>
    </row>
    <row r="20" spans="1:12" x14ac:dyDescent="0.15">
      <c r="A20" s="338"/>
      <c r="B20" s="304"/>
      <c r="C20" s="21"/>
      <c r="D20" s="324"/>
      <c r="E20" s="3" t="s">
        <v>87</v>
      </c>
      <c r="F20" s="283"/>
      <c r="G20" s="344"/>
      <c r="H20" s="24">
        <v>813</v>
      </c>
      <c r="I20" s="29">
        <f>G19*H20</f>
        <v>114633</v>
      </c>
      <c r="J20" s="100">
        <f t="shared" si="2"/>
        <v>115</v>
      </c>
      <c r="K20" s="67">
        <v>10</v>
      </c>
      <c r="L20" s="8"/>
    </row>
    <row r="21" spans="1:12" x14ac:dyDescent="0.15">
      <c r="A21" s="338"/>
      <c r="B21" s="324"/>
      <c r="C21" s="11"/>
      <c r="D21" s="3" t="s">
        <v>50</v>
      </c>
      <c r="E21" s="3"/>
      <c r="F21" s="20"/>
      <c r="G21" s="345"/>
      <c r="H21" s="24">
        <v>4671</v>
      </c>
      <c r="I21" s="29">
        <f>G19*H21</f>
        <v>658611</v>
      </c>
      <c r="J21" s="100">
        <f t="shared" si="2"/>
        <v>659</v>
      </c>
      <c r="K21" s="67">
        <v>25</v>
      </c>
      <c r="L21" s="8"/>
    </row>
    <row r="22" spans="1:12" x14ac:dyDescent="0.15">
      <c r="A22" s="338"/>
      <c r="B22" s="312" t="s">
        <v>206</v>
      </c>
      <c r="C22" s="12" t="s">
        <v>46</v>
      </c>
      <c r="D22" s="3" t="s">
        <v>11</v>
      </c>
      <c r="E22" s="3" t="s">
        <v>60</v>
      </c>
      <c r="F22" s="322" t="s">
        <v>40</v>
      </c>
      <c r="G22" s="343">
        <f>数量集計表!$F$18</f>
        <v>214</v>
      </c>
      <c r="H22" s="24">
        <v>1812</v>
      </c>
      <c r="I22" s="29">
        <f t="shared" si="4"/>
        <v>387768</v>
      </c>
      <c r="J22" s="100">
        <f t="shared" si="2"/>
        <v>388</v>
      </c>
      <c r="K22" s="67">
        <v>10</v>
      </c>
      <c r="L22" s="8"/>
    </row>
    <row r="23" spans="1:12" x14ac:dyDescent="0.15">
      <c r="A23" s="338"/>
      <c r="B23" s="312"/>
      <c r="C23" s="11"/>
      <c r="D23" s="3" t="s">
        <v>50</v>
      </c>
      <c r="E23" s="3"/>
      <c r="F23" s="283"/>
      <c r="G23" s="345"/>
      <c r="H23" s="24">
        <v>18120</v>
      </c>
      <c r="I23" s="29">
        <f>G22*H23</f>
        <v>3877680</v>
      </c>
      <c r="J23" s="100">
        <f t="shared" si="2"/>
        <v>3878</v>
      </c>
      <c r="K23" s="67">
        <v>40</v>
      </c>
      <c r="L23" s="8"/>
    </row>
    <row r="24" spans="1:12" x14ac:dyDescent="0.15">
      <c r="A24" s="338"/>
      <c r="B24" s="14" t="s">
        <v>318</v>
      </c>
      <c r="C24" s="11" t="s">
        <v>42</v>
      </c>
      <c r="D24" s="3" t="s">
        <v>50</v>
      </c>
      <c r="E24" s="3"/>
      <c r="F24" s="9" t="s">
        <v>48</v>
      </c>
      <c r="G24" s="25">
        <f>数量集計表!$F$20</f>
        <v>241</v>
      </c>
      <c r="H24" s="24">
        <v>10605</v>
      </c>
      <c r="I24" s="29">
        <f t="shared" si="4"/>
        <v>2555805</v>
      </c>
      <c r="J24" s="100">
        <f t="shared" si="2"/>
        <v>2556</v>
      </c>
      <c r="K24" s="67">
        <v>40</v>
      </c>
      <c r="L24" s="8"/>
    </row>
    <row r="25" spans="1:12" x14ac:dyDescent="0.15">
      <c r="A25" s="338"/>
      <c r="B25" s="6" t="s">
        <v>207</v>
      </c>
      <c r="C25" s="6" t="s">
        <v>47</v>
      </c>
      <c r="D25" s="3" t="s">
        <v>11</v>
      </c>
      <c r="E25" s="3" t="s">
        <v>73</v>
      </c>
      <c r="F25" s="2" t="s">
        <v>49</v>
      </c>
      <c r="G25" s="25">
        <f>数量集計表!$F$22</f>
        <v>160</v>
      </c>
      <c r="H25" s="24">
        <v>1490</v>
      </c>
      <c r="I25" s="29">
        <f t="shared" si="4"/>
        <v>238400</v>
      </c>
      <c r="J25" s="100">
        <f t="shared" si="2"/>
        <v>239</v>
      </c>
      <c r="K25" s="67">
        <v>10</v>
      </c>
      <c r="L25" s="8"/>
    </row>
    <row r="26" spans="1:12" x14ac:dyDescent="0.15">
      <c r="A26" s="338"/>
      <c r="B26" s="285" t="s">
        <v>12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7"/>
    </row>
    <row r="27" spans="1:12" x14ac:dyDescent="0.15">
      <c r="A27" s="338"/>
      <c r="B27" s="322" t="s">
        <v>17</v>
      </c>
      <c r="C27" s="12" t="s">
        <v>43</v>
      </c>
      <c r="D27" s="303" t="s">
        <v>11</v>
      </c>
      <c r="E27" s="3" t="s">
        <v>60</v>
      </c>
      <c r="F27" s="322" t="s">
        <v>40</v>
      </c>
      <c r="G27" s="343">
        <f>数量集計表!$F$25</f>
        <v>378</v>
      </c>
      <c r="H27" s="24">
        <v>401</v>
      </c>
      <c r="I27" s="29">
        <f>G27*H27</f>
        <v>151578</v>
      </c>
      <c r="J27" s="100">
        <f t="shared" ref="J27:J31" si="5">(ROUNDUP(I27,-3))/1000</f>
        <v>152</v>
      </c>
      <c r="K27" s="67">
        <v>5</v>
      </c>
      <c r="L27" s="8"/>
    </row>
    <row r="28" spans="1:12" x14ac:dyDescent="0.15">
      <c r="A28" s="338"/>
      <c r="B28" s="334"/>
      <c r="C28" s="21"/>
      <c r="D28" s="324"/>
      <c r="E28" s="3" t="s">
        <v>87</v>
      </c>
      <c r="F28" s="334"/>
      <c r="G28" s="344"/>
      <c r="H28" s="24">
        <v>813</v>
      </c>
      <c r="I28" s="29">
        <f>G27*H28</f>
        <v>307314</v>
      </c>
      <c r="J28" s="100">
        <f t="shared" si="5"/>
        <v>308</v>
      </c>
      <c r="K28" s="67">
        <v>10</v>
      </c>
      <c r="L28" s="8"/>
    </row>
    <row r="29" spans="1:12" x14ac:dyDescent="0.15">
      <c r="A29" s="338"/>
      <c r="B29" s="283"/>
      <c r="C29" s="11"/>
      <c r="D29" s="3" t="s">
        <v>50</v>
      </c>
      <c r="E29" s="3"/>
      <c r="F29" s="283"/>
      <c r="G29" s="345"/>
      <c r="H29" s="24">
        <v>7941</v>
      </c>
      <c r="I29" s="29">
        <f>G27*H29</f>
        <v>3001698</v>
      </c>
      <c r="J29" s="100">
        <f t="shared" si="5"/>
        <v>3002</v>
      </c>
      <c r="K29" s="67">
        <v>25</v>
      </c>
      <c r="L29" s="8"/>
    </row>
    <row r="30" spans="1:12" x14ac:dyDescent="0.15">
      <c r="A30" s="338"/>
      <c r="B30" s="322" t="s">
        <v>18</v>
      </c>
      <c r="C30" s="12" t="s">
        <v>35</v>
      </c>
      <c r="D30" s="3" t="s">
        <v>11</v>
      </c>
      <c r="E30" s="3" t="s">
        <v>60</v>
      </c>
      <c r="F30" s="322" t="s">
        <v>40</v>
      </c>
      <c r="G30" s="343">
        <f>数量集計表!$F$27</f>
        <v>1630</v>
      </c>
      <c r="H30" s="24">
        <v>1464</v>
      </c>
      <c r="I30" s="29">
        <f t="shared" ref="I30" si="6">G30*H30</f>
        <v>2386320</v>
      </c>
      <c r="J30" s="100">
        <f t="shared" si="5"/>
        <v>2387</v>
      </c>
      <c r="K30" s="67">
        <v>20</v>
      </c>
      <c r="L30" s="8"/>
    </row>
    <row r="31" spans="1:12" x14ac:dyDescent="0.15">
      <c r="A31" s="338"/>
      <c r="B31" s="283"/>
      <c r="C31" s="11"/>
      <c r="D31" s="3" t="s">
        <v>50</v>
      </c>
      <c r="E31" s="3"/>
      <c r="F31" s="283"/>
      <c r="G31" s="345"/>
      <c r="H31" s="24">
        <v>12580</v>
      </c>
      <c r="I31" s="29">
        <f>G30*H31</f>
        <v>20505400</v>
      </c>
      <c r="J31" s="100">
        <f t="shared" si="5"/>
        <v>20506</v>
      </c>
      <c r="K31" s="67" t="s">
        <v>51</v>
      </c>
      <c r="L31" s="8"/>
    </row>
    <row r="32" spans="1:12" x14ac:dyDescent="0.15">
      <c r="A32" s="338"/>
      <c r="B32" s="285" t="s">
        <v>95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7"/>
    </row>
    <row r="33" spans="1:12" x14ac:dyDescent="0.15">
      <c r="A33" s="338"/>
      <c r="B33" s="303" t="s">
        <v>58</v>
      </c>
      <c r="C33" s="12" t="s">
        <v>36</v>
      </c>
      <c r="D33" s="3" t="s">
        <v>10</v>
      </c>
      <c r="E33" s="3" t="s">
        <v>59</v>
      </c>
      <c r="F33" s="322" t="s">
        <v>40</v>
      </c>
      <c r="G33" s="27">
        <f>数量集計表!$F$30</f>
        <v>3</v>
      </c>
      <c r="H33" s="30">
        <v>6000</v>
      </c>
      <c r="I33" s="29">
        <f t="shared" ref="I33:I35" si="7">G33*H33</f>
        <v>18000</v>
      </c>
      <c r="J33" s="100">
        <f t="shared" ref="J33:J44" si="8">(ROUNDUP(I33,-3))/1000</f>
        <v>18</v>
      </c>
      <c r="K33" s="67" t="s">
        <v>51</v>
      </c>
      <c r="L33" s="8" t="s">
        <v>64</v>
      </c>
    </row>
    <row r="34" spans="1:12" x14ac:dyDescent="0.15">
      <c r="A34" s="338"/>
      <c r="B34" s="324"/>
      <c r="C34" s="11"/>
      <c r="D34" s="3" t="s">
        <v>11</v>
      </c>
      <c r="E34" s="3" t="s">
        <v>61</v>
      </c>
      <c r="F34" s="283"/>
      <c r="G34" s="27">
        <f>数量集計表!$F$31</f>
        <v>2154</v>
      </c>
      <c r="H34" s="3">
        <v>336</v>
      </c>
      <c r="I34" s="29">
        <f t="shared" si="7"/>
        <v>723744</v>
      </c>
      <c r="J34" s="100">
        <f t="shared" si="8"/>
        <v>724</v>
      </c>
      <c r="K34" s="67">
        <v>10</v>
      </c>
      <c r="L34" s="8" t="s">
        <v>52</v>
      </c>
    </row>
    <row r="35" spans="1:12" x14ac:dyDescent="0.15">
      <c r="A35" s="338"/>
      <c r="B35" s="312" t="s">
        <v>13</v>
      </c>
      <c r="C35" s="12" t="s">
        <v>56</v>
      </c>
      <c r="D35" s="3" t="s">
        <v>11</v>
      </c>
      <c r="E35" s="3" t="s">
        <v>54</v>
      </c>
      <c r="F35" s="322" t="s">
        <v>40</v>
      </c>
      <c r="G35" s="343">
        <f>数量集計表!$F$33</f>
        <v>2154</v>
      </c>
      <c r="H35" s="24">
        <v>2384</v>
      </c>
      <c r="I35" s="29">
        <f t="shared" si="7"/>
        <v>5135136</v>
      </c>
      <c r="J35" s="100">
        <f t="shared" si="8"/>
        <v>5136</v>
      </c>
      <c r="K35" s="67">
        <v>20</v>
      </c>
      <c r="L35" s="8"/>
    </row>
    <row r="36" spans="1:12" x14ac:dyDescent="0.15">
      <c r="A36" s="338"/>
      <c r="B36" s="312"/>
      <c r="C36" s="11"/>
      <c r="D36" s="3" t="s">
        <v>50</v>
      </c>
      <c r="E36" s="3"/>
      <c r="F36" s="283"/>
      <c r="G36" s="345"/>
      <c r="H36" s="24">
        <v>2869</v>
      </c>
      <c r="I36" s="29">
        <f>G35*H36</f>
        <v>6179826</v>
      </c>
      <c r="J36" s="100">
        <f t="shared" si="8"/>
        <v>6180</v>
      </c>
      <c r="K36" s="67">
        <v>40</v>
      </c>
      <c r="L36" s="8" t="s">
        <v>45</v>
      </c>
    </row>
    <row r="37" spans="1:12" x14ac:dyDescent="0.15">
      <c r="A37" s="338"/>
      <c r="B37" s="303" t="s">
        <v>239</v>
      </c>
      <c r="C37" s="12" t="s">
        <v>55</v>
      </c>
      <c r="D37" s="3" t="s">
        <v>11</v>
      </c>
      <c r="E37" s="3" t="s">
        <v>60</v>
      </c>
      <c r="F37" s="322" t="s">
        <v>40</v>
      </c>
      <c r="G37" s="343">
        <f>数量集計表!$F$35</f>
        <v>395</v>
      </c>
      <c r="H37" s="24">
        <v>350</v>
      </c>
      <c r="I37" s="29">
        <f t="shared" ref="I37" si="9">G37*H37</f>
        <v>138250</v>
      </c>
      <c r="J37" s="100">
        <f t="shared" si="8"/>
        <v>139</v>
      </c>
      <c r="K37" s="67">
        <v>10</v>
      </c>
      <c r="L37" s="8"/>
    </row>
    <row r="38" spans="1:12" x14ac:dyDescent="0.15">
      <c r="A38" s="338"/>
      <c r="B38" s="304"/>
      <c r="C38" s="11"/>
      <c r="D38" s="3" t="s">
        <v>50</v>
      </c>
      <c r="E38" s="3"/>
      <c r="F38" s="283"/>
      <c r="G38" s="345"/>
      <c r="H38" s="24">
        <v>14185</v>
      </c>
      <c r="I38" s="29">
        <f t="shared" ref="I38" si="10">G37*H38</f>
        <v>5603075</v>
      </c>
      <c r="J38" s="100">
        <f t="shared" si="8"/>
        <v>5604</v>
      </c>
      <c r="K38" s="67">
        <v>60</v>
      </c>
      <c r="L38" s="8"/>
    </row>
    <row r="39" spans="1:12" x14ac:dyDescent="0.15">
      <c r="A39" s="338"/>
      <c r="B39" s="303" t="s">
        <v>236</v>
      </c>
      <c r="C39" s="12" t="s">
        <v>57</v>
      </c>
      <c r="D39" s="3" t="s">
        <v>11</v>
      </c>
      <c r="E39" s="3" t="s">
        <v>123</v>
      </c>
      <c r="F39" s="322" t="s">
        <v>40</v>
      </c>
      <c r="G39" s="343">
        <f>数量集計表!$F$37</f>
        <v>140</v>
      </c>
      <c r="H39" s="24">
        <v>1272</v>
      </c>
      <c r="I39" s="29">
        <f t="shared" ref="I39" si="11">G39*H39</f>
        <v>178080</v>
      </c>
      <c r="J39" s="100">
        <f t="shared" si="8"/>
        <v>179</v>
      </c>
      <c r="K39" s="67">
        <v>10</v>
      </c>
      <c r="L39" s="8"/>
    </row>
    <row r="40" spans="1:12" x14ac:dyDescent="0.15">
      <c r="A40" s="338"/>
      <c r="B40" s="304"/>
      <c r="C40" s="11"/>
      <c r="D40" s="3" t="s">
        <v>50</v>
      </c>
      <c r="E40" s="3"/>
      <c r="F40" s="283"/>
      <c r="G40" s="345"/>
      <c r="H40" s="24">
        <v>6367</v>
      </c>
      <c r="I40" s="29">
        <f t="shared" ref="I40" si="12">G39*H40</f>
        <v>891380</v>
      </c>
      <c r="J40" s="100">
        <f t="shared" si="8"/>
        <v>892</v>
      </c>
      <c r="K40" s="67">
        <v>40</v>
      </c>
      <c r="L40" s="8"/>
    </row>
    <row r="41" spans="1:12" x14ac:dyDescent="0.15">
      <c r="A41" s="338"/>
      <c r="B41" s="303" t="s">
        <v>67</v>
      </c>
      <c r="C41" s="12" t="s">
        <v>37</v>
      </c>
      <c r="D41" s="3" t="s">
        <v>10</v>
      </c>
      <c r="E41" s="3" t="s">
        <v>124</v>
      </c>
      <c r="F41" s="322" t="s">
        <v>40</v>
      </c>
      <c r="G41" s="27">
        <f>数量集計表!$F$39</f>
        <v>17</v>
      </c>
      <c r="H41" s="28">
        <v>14110</v>
      </c>
      <c r="I41" s="29">
        <f t="shared" ref="I41:I42" si="13">G41*H41</f>
        <v>239870</v>
      </c>
      <c r="J41" s="100">
        <f t="shared" si="8"/>
        <v>240</v>
      </c>
      <c r="K41" s="67" t="s">
        <v>51</v>
      </c>
      <c r="L41" s="8" t="s">
        <v>65</v>
      </c>
    </row>
    <row r="42" spans="1:12" x14ac:dyDescent="0.15">
      <c r="A42" s="338"/>
      <c r="B42" s="304"/>
      <c r="C42" s="21"/>
      <c r="D42" s="3" t="s">
        <v>11</v>
      </c>
      <c r="E42" s="3" t="s">
        <v>125</v>
      </c>
      <c r="F42" s="334"/>
      <c r="G42" s="343">
        <f>数量集計表!$F$40</f>
        <v>2932</v>
      </c>
      <c r="H42" s="24">
        <v>631</v>
      </c>
      <c r="I42" s="29">
        <f t="shared" si="13"/>
        <v>1850092</v>
      </c>
      <c r="J42" s="100">
        <f t="shared" si="8"/>
        <v>1851</v>
      </c>
      <c r="K42" s="67">
        <v>10</v>
      </c>
      <c r="L42" s="8" t="s">
        <v>63</v>
      </c>
    </row>
    <row r="43" spans="1:12" x14ac:dyDescent="0.15">
      <c r="A43" s="338"/>
      <c r="B43" s="324"/>
      <c r="C43" s="11"/>
      <c r="D43" s="3" t="s">
        <v>50</v>
      </c>
      <c r="E43" s="3"/>
      <c r="F43" s="283"/>
      <c r="G43" s="345"/>
      <c r="H43" s="24">
        <v>14110</v>
      </c>
      <c r="I43" s="29">
        <f>G42*H43</f>
        <v>41370520</v>
      </c>
      <c r="J43" s="100">
        <f t="shared" si="8"/>
        <v>41371</v>
      </c>
      <c r="K43" s="67" t="s">
        <v>51</v>
      </c>
      <c r="L43" s="8"/>
    </row>
    <row r="44" spans="1:12" x14ac:dyDescent="0.15">
      <c r="A44" s="338"/>
      <c r="B44" s="6" t="s">
        <v>68</v>
      </c>
      <c r="C44" s="6" t="s">
        <v>62</v>
      </c>
      <c r="D44" s="3" t="s">
        <v>50</v>
      </c>
      <c r="E44" s="3"/>
      <c r="F44" s="2" t="s">
        <v>41</v>
      </c>
      <c r="G44" s="27">
        <f>数量集計表!$F$42</f>
        <v>5300</v>
      </c>
      <c r="H44" s="3">
        <v>741</v>
      </c>
      <c r="I44" s="29">
        <f t="shared" ref="I44" si="14">G44*H44</f>
        <v>3927300</v>
      </c>
      <c r="J44" s="100">
        <f t="shared" si="8"/>
        <v>3928</v>
      </c>
      <c r="K44" s="67">
        <v>20</v>
      </c>
      <c r="L44" s="8"/>
    </row>
    <row r="45" spans="1:12" x14ac:dyDescent="0.15">
      <c r="A45" s="338"/>
      <c r="B45" s="285" t="s">
        <v>113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7"/>
    </row>
    <row r="46" spans="1:12" x14ac:dyDescent="0.15">
      <c r="A46" s="338"/>
      <c r="B46" s="303" t="s">
        <v>321</v>
      </c>
      <c r="C46" s="34"/>
      <c r="D46" s="303" t="s">
        <v>11</v>
      </c>
      <c r="E46" s="32" t="s">
        <v>70</v>
      </c>
      <c r="F46" s="322" t="s">
        <v>40</v>
      </c>
      <c r="G46" s="343">
        <f>数量集計表!$F$45</f>
        <v>895</v>
      </c>
      <c r="H46" s="24">
        <v>1280</v>
      </c>
      <c r="I46" s="29">
        <f>G46*H46</f>
        <v>1145600</v>
      </c>
      <c r="J46" s="100">
        <f t="shared" ref="J46:J66" si="15">(ROUNDUP(I46,-3))/1000</f>
        <v>1146</v>
      </c>
      <c r="K46" s="95">
        <v>5</v>
      </c>
      <c r="L46" s="8"/>
    </row>
    <row r="47" spans="1:12" x14ac:dyDescent="0.15">
      <c r="A47" s="338"/>
      <c r="B47" s="304"/>
      <c r="C47" s="21" t="s">
        <v>69</v>
      </c>
      <c r="D47" s="324"/>
      <c r="E47" s="3" t="s">
        <v>71</v>
      </c>
      <c r="F47" s="334"/>
      <c r="G47" s="344"/>
      <c r="H47" s="24">
        <v>7940</v>
      </c>
      <c r="I47" s="29">
        <f>G46*H47</f>
        <v>7106300</v>
      </c>
      <c r="J47" s="100">
        <f t="shared" si="15"/>
        <v>7107</v>
      </c>
      <c r="K47" s="67">
        <v>20</v>
      </c>
      <c r="L47" s="8"/>
    </row>
    <row r="48" spans="1:12" x14ac:dyDescent="0.15">
      <c r="A48" s="338"/>
      <c r="B48" s="324"/>
      <c r="C48" s="11"/>
      <c r="D48" s="3" t="s">
        <v>50</v>
      </c>
      <c r="E48" s="3"/>
      <c r="F48" s="283"/>
      <c r="G48" s="345"/>
      <c r="H48" s="24">
        <v>56330</v>
      </c>
      <c r="I48" s="29">
        <f>G46*H48</f>
        <v>50415350</v>
      </c>
      <c r="J48" s="100">
        <f t="shared" si="15"/>
        <v>50416</v>
      </c>
      <c r="K48" s="67" t="s">
        <v>51</v>
      </c>
      <c r="L48" s="8"/>
    </row>
    <row r="49" spans="1:12" x14ac:dyDescent="0.15">
      <c r="A49" s="338"/>
      <c r="B49" s="303" t="s">
        <v>240</v>
      </c>
      <c r="C49" s="34"/>
      <c r="D49" s="19" t="s">
        <v>11</v>
      </c>
      <c r="E49" s="3" t="s">
        <v>72</v>
      </c>
      <c r="F49" s="322" t="s">
        <v>40</v>
      </c>
      <c r="G49" s="263">
        <v>10</v>
      </c>
      <c r="H49" s="24">
        <v>3670</v>
      </c>
      <c r="I49" s="29">
        <f t="shared" ref="I49" si="16">G49*H49</f>
        <v>36700</v>
      </c>
      <c r="J49" s="100">
        <f t="shared" si="15"/>
        <v>37</v>
      </c>
      <c r="K49" s="95">
        <v>20</v>
      </c>
      <c r="L49" s="37"/>
    </row>
    <row r="50" spans="1:12" x14ac:dyDescent="0.15">
      <c r="A50" s="338"/>
      <c r="B50" s="324"/>
      <c r="C50" s="11"/>
      <c r="D50" s="3" t="s">
        <v>50</v>
      </c>
      <c r="E50" s="3"/>
      <c r="F50" s="283"/>
      <c r="G50" s="264">
        <v>10</v>
      </c>
      <c r="H50" s="24">
        <v>96670</v>
      </c>
      <c r="I50" s="29">
        <f>G50*H50</f>
        <v>966700</v>
      </c>
      <c r="J50" s="100">
        <f t="shared" si="15"/>
        <v>967</v>
      </c>
      <c r="K50" s="67">
        <v>40</v>
      </c>
      <c r="L50" s="107" t="s">
        <v>356</v>
      </c>
    </row>
    <row r="51" spans="1:12" x14ac:dyDescent="0.15">
      <c r="A51" s="338"/>
      <c r="B51" s="303" t="s">
        <v>319</v>
      </c>
      <c r="C51" s="34"/>
      <c r="D51" s="303" t="s">
        <v>11</v>
      </c>
      <c r="E51" s="32" t="s">
        <v>70</v>
      </c>
      <c r="F51" s="322" t="s">
        <v>74</v>
      </c>
      <c r="G51" s="343">
        <f>数量集計表!$F$49</f>
        <v>5</v>
      </c>
      <c r="H51" s="24">
        <v>6960</v>
      </c>
      <c r="I51" s="29">
        <f>G51*H51</f>
        <v>34800</v>
      </c>
      <c r="J51" s="100">
        <f t="shared" si="15"/>
        <v>35</v>
      </c>
      <c r="K51" s="95">
        <v>5</v>
      </c>
      <c r="L51" s="8"/>
    </row>
    <row r="52" spans="1:12" x14ac:dyDescent="0.15">
      <c r="A52" s="338"/>
      <c r="B52" s="304"/>
      <c r="C52" s="21"/>
      <c r="D52" s="304"/>
      <c r="E52" s="3" t="s">
        <v>73</v>
      </c>
      <c r="F52" s="334"/>
      <c r="G52" s="344"/>
      <c r="H52" s="24">
        <v>14200</v>
      </c>
      <c r="I52" s="29">
        <f>G51*H52</f>
        <v>71000</v>
      </c>
      <c r="J52" s="100">
        <f t="shared" si="15"/>
        <v>71</v>
      </c>
      <c r="K52" s="67">
        <v>10</v>
      </c>
      <c r="L52" s="8"/>
    </row>
    <row r="53" spans="1:12" x14ac:dyDescent="0.15">
      <c r="A53" s="338"/>
      <c r="B53" s="304"/>
      <c r="C53" s="21"/>
      <c r="D53" s="324"/>
      <c r="E53" s="3" t="s">
        <v>72</v>
      </c>
      <c r="F53" s="334"/>
      <c r="G53" s="344"/>
      <c r="H53" s="24">
        <v>7050</v>
      </c>
      <c r="I53" s="29">
        <f>G51*H53</f>
        <v>35250</v>
      </c>
      <c r="J53" s="100">
        <f t="shared" si="15"/>
        <v>36</v>
      </c>
      <c r="K53" s="67">
        <v>20</v>
      </c>
      <c r="L53" s="8"/>
    </row>
    <row r="54" spans="1:12" x14ac:dyDescent="0.15">
      <c r="A54" s="338"/>
      <c r="B54" s="324"/>
      <c r="C54" s="11"/>
      <c r="D54" s="3" t="s">
        <v>50</v>
      </c>
      <c r="E54" s="3"/>
      <c r="F54" s="283"/>
      <c r="G54" s="345"/>
      <c r="H54" s="24">
        <v>242020</v>
      </c>
      <c r="I54" s="29">
        <f>G51*H54</f>
        <v>1210100</v>
      </c>
      <c r="J54" s="100">
        <f t="shared" si="15"/>
        <v>1211</v>
      </c>
      <c r="K54" s="67" t="s">
        <v>51</v>
      </c>
      <c r="L54" s="8"/>
    </row>
    <row r="55" spans="1:12" x14ac:dyDescent="0.15">
      <c r="A55" s="338"/>
      <c r="B55" s="303" t="s">
        <v>322</v>
      </c>
      <c r="C55" s="34"/>
      <c r="D55" s="303" t="s">
        <v>11</v>
      </c>
      <c r="E55" s="32" t="s">
        <v>70</v>
      </c>
      <c r="F55" s="322" t="s">
        <v>74</v>
      </c>
      <c r="G55" s="343">
        <v>3</v>
      </c>
      <c r="H55" s="24">
        <v>3470</v>
      </c>
      <c r="I55" s="29">
        <f>G55*H55</f>
        <v>10410</v>
      </c>
      <c r="J55" s="100">
        <f t="shared" si="15"/>
        <v>11</v>
      </c>
      <c r="K55" s="95">
        <v>5</v>
      </c>
      <c r="L55" s="8"/>
    </row>
    <row r="56" spans="1:12" x14ac:dyDescent="0.15">
      <c r="A56" s="338"/>
      <c r="B56" s="304"/>
      <c r="C56" s="21"/>
      <c r="D56" s="304"/>
      <c r="E56" s="3" t="s">
        <v>73</v>
      </c>
      <c r="F56" s="334"/>
      <c r="G56" s="344"/>
      <c r="H56" s="24">
        <v>7110</v>
      </c>
      <c r="I56" s="29">
        <f>G55*H56</f>
        <v>21330</v>
      </c>
      <c r="J56" s="100">
        <f t="shared" si="15"/>
        <v>22</v>
      </c>
      <c r="K56" s="67">
        <v>10</v>
      </c>
      <c r="L56" s="37"/>
    </row>
    <row r="57" spans="1:12" x14ac:dyDescent="0.15">
      <c r="A57" s="338"/>
      <c r="B57" s="304"/>
      <c r="C57" s="21"/>
      <c r="D57" s="324"/>
      <c r="E57" s="3" t="s">
        <v>72</v>
      </c>
      <c r="F57" s="334"/>
      <c r="G57" s="344"/>
      <c r="H57" s="24">
        <v>5370</v>
      </c>
      <c r="I57" s="29">
        <f>G55*H57</f>
        <v>16110</v>
      </c>
      <c r="J57" s="100">
        <f t="shared" si="15"/>
        <v>17</v>
      </c>
      <c r="K57" s="67">
        <v>20</v>
      </c>
      <c r="L57" s="265"/>
    </row>
    <row r="58" spans="1:12" x14ac:dyDescent="0.15">
      <c r="A58" s="338"/>
      <c r="B58" s="324"/>
      <c r="C58" s="11"/>
      <c r="D58" s="3" t="s">
        <v>50</v>
      </c>
      <c r="E58" s="3"/>
      <c r="F58" s="283"/>
      <c r="G58" s="264">
        <v>1</v>
      </c>
      <c r="H58" s="24">
        <v>129590</v>
      </c>
      <c r="I58" s="29">
        <f>G58*H58</f>
        <v>129590</v>
      </c>
      <c r="J58" s="100">
        <f t="shared" si="15"/>
        <v>130</v>
      </c>
      <c r="K58" s="67" t="s">
        <v>51</v>
      </c>
      <c r="L58" s="107" t="s">
        <v>355</v>
      </c>
    </row>
    <row r="59" spans="1:12" x14ac:dyDescent="0.15">
      <c r="A59" s="338"/>
      <c r="B59" s="303" t="s">
        <v>323</v>
      </c>
      <c r="C59" s="34"/>
      <c r="D59" s="303" t="s">
        <v>11</v>
      </c>
      <c r="E59" s="32" t="s">
        <v>70</v>
      </c>
      <c r="F59" s="322" t="s">
        <v>74</v>
      </c>
      <c r="G59" s="343">
        <f>数量集計表!$F$53</f>
        <v>1</v>
      </c>
      <c r="H59" s="24">
        <v>27100</v>
      </c>
      <c r="I59" s="29">
        <f>G59*H59</f>
        <v>27100</v>
      </c>
      <c r="J59" s="100">
        <f t="shared" si="15"/>
        <v>28</v>
      </c>
      <c r="K59" s="95">
        <v>5</v>
      </c>
      <c r="L59" s="8"/>
    </row>
    <row r="60" spans="1:12" x14ac:dyDescent="0.15">
      <c r="A60" s="338"/>
      <c r="B60" s="304"/>
      <c r="C60" s="21"/>
      <c r="D60" s="324"/>
      <c r="E60" s="3" t="s">
        <v>73</v>
      </c>
      <c r="F60" s="334"/>
      <c r="G60" s="344"/>
      <c r="H60" s="24">
        <v>219000</v>
      </c>
      <c r="I60" s="29">
        <f>G59*H60</f>
        <v>219000</v>
      </c>
      <c r="J60" s="100">
        <f t="shared" si="15"/>
        <v>219</v>
      </c>
      <c r="K60" s="67">
        <v>10</v>
      </c>
      <c r="L60" s="8"/>
    </row>
    <row r="61" spans="1:12" x14ac:dyDescent="0.15">
      <c r="A61" s="338"/>
      <c r="B61" s="324"/>
      <c r="C61" s="11"/>
      <c r="D61" s="3" t="s">
        <v>50</v>
      </c>
      <c r="E61" s="3"/>
      <c r="F61" s="283"/>
      <c r="G61" s="345"/>
      <c r="H61" s="24">
        <v>965930</v>
      </c>
      <c r="I61" s="29">
        <f>G59*H61</f>
        <v>965930</v>
      </c>
      <c r="J61" s="100">
        <f t="shared" si="15"/>
        <v>966</v>
      </c>
      <c r="K61" s="67">
        <v>40</v>
      </c>
      <c r="L61" s="8"/>
    </row>
    <row r="62" spans="1:12" x14ac:dyDescent="0.15">
      <c r="A62" s="338"/>
      <c r="B62" s="303" t="s">
        <v>320</v>
      </c>
      <c r="C62" s="34"/>
      <c r="D62" s="303" t="s">
        <v>11</v>
      </c>
      <c r="E62" s="32" t="s">
        <v>77</v>
      </c>
      <c r="F62" s="322" t="s">
        <v>74</v>
      </c>
      <c r="G62" s="343">
        <f>数量集計表!$F$55</f>
        <v>2</v>
      </c>
      <c r="H62" s="24">
        <v>44600</v>
      </c>
      <c r="I62" s="29">
        <f>G62*H62</f>
        <v>89200</v>
      </c>
      <c r="J62" s="100">
        <f t="shared" si="15"/>
        <v>90</v>
      </c>
      <c r="K62" s="95">
        <v>5</v>
      </c>
      <c r="L62" s="8"/>
    </row>
    <row r="63" spans="1:12" x14ac:dyDescent="0.15">
      <c r="A63" s="338"/>
      <c r="B63" s="304"/>
      <c r="C63" s="21" t="s">
        <v>53</v>
      </c>
      <c r="D63" s="324"/>
      <c r="E63" s="3" t="s">
        <v>72</v>
      </c>
      <c r="F63" s="334"/>
      <c r="G63" s="344"/>
      <c r="H63" s="24">
        <v>18500</v>
      </c>
      <c r="I63" s="29">
        <f>G62*H63</f>
        <v>37000</v>
      </c>
      <c r="J63" s="100">
        <f t="shared" si="15"/>
        <v>37</v>
      </c>
      <c r="K63" s="67">
        <v>20</v>
      </c>
      <c r="L63" s="8"/>
    </row>
    <row r="64" spans="1:12" x14ac:dyDescent="0.15">
      <c r="A64" s="338"/>
      <c r="B64" s="324"/>
      <c r="C64" s="11"/>
      <c r="D64" s="3" t="s">
        <v>50</v>
      </c>
      <c r="E64" s="3"/>
      <c r="F64" s="283"/>
      <c r="G64" s="345"/>
      <c r="H64" s="29">
        <v>2115000</v>
      </c>
      <c r="I64" s="29">
        <f>G62*H64</f>
        <v>4230000</v>
      </c>
      <c r="J64" s="100">
        <f t="shared" si="15"/>
        <v>4230</v>
      </c>
      <c r="K64" s="67">
        <v>50</v>
      </c>
      <c r="L64" s="8"/>
    </row>
    <row r="65" spans="1:12" x14ac:dyDescent="0.15">
      <c r="A65" s="338"/>
      <c r="B65" s="35" t="s">
        <v>324</v>
      </c>
      <c r="C65" s="21"/>
      <c r="D65" s="13" t="s">
        <v>50</v>
      </c>
      <c r="E65" s="13"/>
      <c r="F65" s="36" t="s">
        <v>40</v>
      </c>
      <c r="G65" s="27">
        <f>数量集計表!$F$57</f>
        <v>54</v>
      </c>
      <c r="H65" s="3">
        <v>36470</v>
      </c>
      <c r="I65" s="29">
        <f t="shared" ref="I65:I66" si="17">G65*H65</f>
        <v>1969380</v>
      </c>
      <c r="J65" s="100">
        <f t="shared" si="15"/>
        <v>1970</v>
      </c>
      <c r="K65" s="67" t="s">
        <v>51</v>
      </c>
      <c r="L65" s="8"/>
    </row>
    <row r="66" spans="1:12" x14ac:dyDescent="0.15">
      <c r="A66" s="338"/>
      <c r="B66" s="33" t="s">
        <v>325</v>
      </c>
      <c r="C66" s="33" t="s">
        <v>66</v>
      </c>
      <c r="D66" s="3" t="s">
        <v>14</v>
      </c>
      <c r="E66" s="3"/>
      <c r="F66" s="31" t="s">
        <v>41</v>
      </c>
      <c r="G66" s="27">
        <f>数量集計表!$F$59</f>
        <v>91</v>
      </c>
      <c r="H66" s="3">
        <v>1080</v>
      </c>
      <c r="I66" s="29">
        <f t="shared" si="17"/>
        <v>98280</v>
      </c>
      <c r="J66" s="100">
        <f t="shared" si="15"/>
        <v>99</v>
      </c>
      <c r="K66" s="67">
        <v>10</v>
      </c>
      <c r="L66" s="8"/>
    </row>
    <row r="67" spans="1:12" x14ac:dyDescent="0.15">
      <c r="A67" s="338"/>
      <c r="B67" s="285" t="s">
        <v>102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7"/>
    </row>
    <row r="68" spans="1:12" x14ac:dyDescent="0.15">
      <c r="A68" s="338"/>
      <c r="B68" s="303" t="s">
        <v>326</v>
      </c>
      <c r="C68" s="22"/>
      <c r="D68" s="303" t="s">
        <v>11</v>
      </c>
      <c r="E68" s="15" t="s">
        <v>70</v>
      </c>
      <c r="F68" s="322" t="s">
        <v>74</v>
      </c>
      <c r="G68" s="343">
        <f>数量集計表!$F$62</f>
        <v>32</v>
      </c>
      <c r="H68" s="24">
        <v>6060</v>
      </c>
      <c r="I68" s="29">
        <f t="shared" ref="I68" si="18">G68*H68</f>
        <v>193920</v>
      </c>
      <c r="J68" s="100">
        <f t="shared" ref="J68:J90" si="19">(ROUNDUP(I68,-3))/1000</f>
        <v>194</v>
      </c>
      <c r="K68" s="95">
        <v>5</v>
      </c>
      <c r="L68" s="8"/>
    </row>
    <row r="69" spans="1:12" x14ac:dyDescent="0.15">
      <c r="A69" s="338"/>
      <c r="B69" s="304"/>
      <c r="C69" s="21"/>
      <c r="D69" s="324"/>
      <c r="E69" s="3" t="s">
        <v>73</v>
      </c>
      <c r="F69" s="334"/>
      <c r="G69" s="344"/>
      <c r="H69" s="24">
        <v>14200</v>
      </c>
      <c r="I69" s="29">
        <f t="shared" ref="I69" si="20">G68*H69</f>
        <v>454400</v>
      </c>
      <c r="J69" s="100">
        <f t="shared" si="19"/>
        <v>455</v>
      </c>
      <c r="K69" s="67">
        <v>20</v>
      </c>
      <c r="L69" s="8"/>
    </row>
    <row r="70" spans="1:12" x14ac:dyDescent="0.15">
      <c r="A70" s="338"/>
      <c r="B70" s="324"/>
      <c r="C70" s="11"/>
      <c r="D70" s="3" t="s">
        <v>50</v>
      </c>
      <c r="E70" s="3"/>
      <c r="F70" s="283"/>
      <c r="G70" s="345"/>
      <c r="H70" s="24">
        <v>56330</v>
      </c>
      <c r="I70" s="29">
        <f>G68*H70</f>
        <v>1802560</v>
      </c>
      <c r="J70" s="100">
        <f t="shared" si="19"/>
        <v>1803</v>
      </c>
      <c r="K70" s="67" t="s">
        <v>51</v>
      </c>
      <c r="L70" s="8"/>
    </row>
    <row r="71" spans="1:12" x14ac:dyDescent="0.15">
      <c r="A71" s="338"/>
      <c r="B71" s="303" t="s">
        <v>327</v>
      </c>
      <c r="C71" s="22"/>
      <c r="D71" s="303" t="s">
        <v>11</v>
      </c>
      <c r="E71" s="15" t="s">
        <v>70</v>
      </c>
      <c r="F71" s="322" t="s">
        <v>74</v>
      </c>
      <c r="G71" s="343">
        <f>数量集計表!$F$64</f>
        <v>123</v>
      </c>
      <c r="H71" s="24">
        <v>3030</v>
      </c>
      <c r="I71" s="29">
        <f t="shared" ref="I71" si="21">G71*H71</f>
        <v>372690</v>
      </c>
      <c r="J71" s="100">
        <f t="shared" si="19"/>
        <v>373</v>
      </c>
      <c r="K71" s="95">
        <v>5</v>
      </c>
      <c r="L71" s="8"/>
    </row>
    <row r="72" spans="1:12" x14ac:dyDescent="0.15">
      <c r="A72" s="338"/>
      <c r="B72" s="304"/>
      <c r="C72" s="21"/>
      <c r="D72" s="324"/>
      <c r="E72" s="3" t="s">
        <v>73</v>
      </c>
      <c r="F72" s="334"/>
      <c r="G72" s="344"/>
      <c r="H72" s="24">
        <v>7110</v>
      </c>
      <c r="I72" s="29">
        <f t="shared" ref="I72" si="22">G71*H72</f>
        <v>874530</v>
      </c>
      <c r="J72" s="100">
        <f t="shared" si="19"/>
        <v>875</v>
      </c>
      <c r="K72" s="67">
        <v>20</v>
      </c>
      <c r="L72" s="8"/>
    </row>
    <row r="73" spans="1:12" x14ac:dyDescent="0.15">
      <c r="A73" s="338"/>
      <c r="B73" s="324"/>
      <c r="C73" s="11"/>
      <c r="D73" s="3" t="s">
        <v>50</v>
      </c>
      <c r="E73" s="3"/>
      <c r="F73" s="283"/>
      <c r="G73" s="345"/>
      <c r="H73" s="24">
        <v>109290</v>
      </c>
      <c r="I73" s="29">
        <f>G71*H73</f>
        <v>13442670</v>
      </c>
      <c r="J73" s="100">
        <f t="shared" si="19"/>
        <v>13443</v>
      </c>
      <c r="K73" s="67" t="s">
        <v>51</v>
      </c>
      <c r="L73" s="8"/>
    </row>
    <row r="74" spans="1:12" x14ac:dyDescent="0.15">
      <c r="A74" s="338"/>
      <c r="B74" s="303" t="s">
        <v>328</v>
      </c>
      <c r="C74" s="22"/>
      <c r="D74" s="303" t="s">
        <v>11</v>
      </c>
      <c r="E74" s="15" t="s">
        <v>70</v>
      </c>
      <c r="F74" s="322" t="s">
        <v>74</v>
      </c>
      <c r="G74" s="343">
        <f>数量集計表!$F$66</f>
        <v>11</v>
      </c>
      <c r="H74" s="24">
        <v>63700</v>
      </c>
      <c r="I74" s="29">
        <f t="shared" ref="I74" si="23">G74*H74</f>
        <v>700700</v>
      </c>
      <c r="J74" s="100">
        <f t="shared" si="19"/>
        <v>701</v>
      </c>
      <c r="K74" s="95">
        <v>5</v>
      </c>
      <c r="L74" s="8"/>
    </row>
    <row r="75" spans="1:12" x14ac:dyDescent="0.15">
      <c r="A75" s="338"/>
      <c r="B75" s="304"/>
      <c r="C75" s="21"/>
      <c r="D75" s="324"/>
      <c r="E75" s="3" t="s">
        <v>73</v>
      </c>
      <c r="F75" s="334"/>
      <c r="G75" s="344"/>
      <c r="H75" s="24">
        <v>219000</v>
      </c>
      <c r="I75" s="29">
        <f t="shared" ref="I75" si="24">G74*H75</f>
        <v>2409000</v>
      </c>
      <c r="J75" s="100">
        <f t="shared" si="19"/>
        <v>2409</v>
      </c>
      <c r="K75" s="67">
        <v>20</v>
      </c>
      <c r="L75" s="8"/>
    </row>
    <row r="76" spans="1:12" x14ac:dyDescent="0.15">
      <c r="A76" s="338"/>
      <c r="B76" s="324"/>
      <c r="C76" s="11"/>
      <c r="D76" s="3" t="s">
        <v>50</v>
      </c>
      <c r="E76" s="3"/>
      <c r="F76" s="283"/>
      <c r="G76" s="345"/>
      <c r="H76" s="29">
        <v>1321930</v>
      </c>
      <c r="I76" s="29">
        <f>G74*H76</f>
        <v>14541230</v>
      </c>
      <c r="J76" s="100">
        <f t="shared" si="19"/>
        <v>14542</v>
      </c>
      <c r="K76" s="67">
        <v>40</v>
      </c>
      <c r="L76" s="8"/>
    </row>
    <row r="77" spans="1:12" x14ac:dyDescent="0.15">
      <c r="A77" s="338"/>
      <c r="B77" s="303" t="s">
        <v>329</v>
      </c>
      <c r="C77" s="22"/>
      <c r="D77" s="303" t="s">
        <v>11</v>
      </c>
      <c r="E77" s="15" t="s">
        <v>70</v>
      </c>
      <c r="F77" s="322" t="s">
        <v>74</v>
      </c>
      <c r="G77" s="343">
        <f>数量集計表!$F$68</f>
        <v>36</v>
      </c>
      <c r="H77" s="24">
        <v>1680</v>
      </c>
      <c r="I77" s="29">
        <f t="shared" ref="I77" si="25">G77*H77</f>
        <v>60480</v>
      </c>
      <c r="J77" s="100">
        <f t="shared" si="19"/>
        <v>61</v>
      </c>
      <c r="K77" s="95">
        <v>5</v>
      </c>
      <c r="L77" s="8"/>
    </row>
    <row r="78" spans="1:12" x14ac:dyDescent="0.15">
      <c r="A78" s="338"/>
      <c r="B78" s="304"/>
      <c r="C78" s="21"/>
      <c r="D78" s="324"/>
      <c r="E78" s="3" t="s">
        <v>73</v>
      </c>
      <c r="F78" s="334"/>
      <c r="G78" s="344"/>
      <c r="H78" s="24">
        <v>6890</v>
      </c>
      <c r="I78" s="29">
        <f t="shared" ref="I78" si="26">G77*H78</f>
        <v>248040</v>
      </c>
      <c r="J78" s="100">
        <f t="shared" si="19"/>
        <v>249</v>
      </c>
      <c r="K78" s="67">
        <v>20</v>
      </c>
      <c r="L78" s="8"/>
    </row>
    <row r="79" spans="1:12" x14ac:dyDescent="0.15">
      <c r="A79" s="338"/>
      <c r="B79" s="324"/>
      <c r="C79" s="11"/>
      <c r="D79" s="3" t="s">
        <v>50</v>
      </c>
      <c r="E79" s="3"/>
      <c r="F79" s="283"/>
      <c r="G79" s="345"/>
      <c r="H79" s="24">
        <v>55280</v>
      </c>
      <c r="I79" s="29">
        <f>G77*H79</f>
        <v>1990080</v>
      </c>
      <c r="J79" s="100">
        <f t="shared" si="19"/>
        <v>1991</v>
      </c>
      <c r="K79" s="67" t="s">
        <v>51</v>
      </c>
      <c r="L79" s="8"/>
    </row>
    <row r="80" spans="1:12" x14ac:dyDescent="0.15">
      <c r="A80" s="338"/>
      <c r="B80" s="303" t="s">
        <v>330</v>
      </c>
      <c r="C80" s="22"/>
      <c r="D80" s="303" t="s">
        <v>11</v>
      </c>
      <c r="E80" s="15" t="s">
        <v>70</v>
      </c>
      <c r="F80" s="322" t="s">
        <v>74</v>
      </c>
      <c r="G80" s="343">
        <f>数量集計表!$F$70</f>
        <v>119</v>
      </c>
      <c r="H80" s="24">
        <v>1240</v>
      </c>
      <c r="I80" s="29">
        <f t="shared" ref="I80" si="27">G80*H80</f>
        <v>147560</v>
      </c>
      <c r="J80" s="100">
        <f t="shared" si="19"/>
        <v>148</v>
      </c>
      <c r="K80" s="95">
        <v>5</v>
      </c>
      <c r="L80" s="8"/>
    </row>
    <row r="81" spans="1:12" x14ac:dyDescent="0.15">
      <c r="A81" s="338"/>
      <c r="B81" s="304"/>
      <c r="C81" s="21"/>
      <c r="D81" s="324"/>
      <c r="E81" s="3" t="s">
        <v>73</v>
      </c>
      <c r="F81" s="334"/>
      <c r="G81" s="344"/>
      <c r="H81" s="24">
        <v>3450</v>
      </c>
      <c r="I81" s="29">
        <f t="shared" ref="I81" si="28">G80*H81</f>
        <v>410550</v>
      </c>
      <c r="J81" s="100">
        <f t="shared" si="19"/>
        <v>411</v>
      </c>
      <c r="K81" s="67">
        <v>20</v>
      </c>
      <c r="L81" s="8"/>
    </row>
    <row r="82" spans="1:12" x14ac:dyDescent="0.15">
      <c r="A82" s="338"/>
      <c r="B82" s="324"/>
      <c r="C82" s="11"/>
      <c r="D82" s="3" t="s">
        <v>50</v>
      </c>
      <c r="E82" s="3"/>
      <c r="F82" s="283"/>
      <c r="G82" s="345"/>
      <c r="H82" s="24">
        <v>30742</v>
      </c>
      <c r="I82" s="29">
        <f>G80*H82</f>
        <v>3658298</v>
      </c>
      <c r="J82" s="100">
        <f t="shared" si="19"/>
        <v>3659</v>
      </c>
      <c r="K82" s="67" t="s">
        <v>51</v>
      </c>
      <c r="L82" s="8"/>
    </row>
    <row r="83" spans="1:12" x14ac:dyDescent="0.15">
      <c r="A83" s="338"/>
      <c r="B83" s="303" t="s">
        <v>331</v>
      </c>
      <c r="C83" s="22"/>
      <c r="D83" s="303" t="s">
        <v>11</v>
      </c>
      <c r="E83" s="15" t="s">
        <v>70</v>
      </c>
      <c r="F83" s="322" t="s">
        <v>74</v>
      </c>
      <c r="G83" s="343">
        <f>数量集計表!$F$72</f>
        <v>2</v>
      </c>
      <c r="H83" s="24">
        <v>27100</v>
      </c>
      <c r="I83" s="29">
        <f t="shared" ref="I83" si="29">G83*H83</f>
        <v>54200</v>
      </c>
      <c r="J83" s="100">
        <f t="shared" si="19"/>
        <v>55</v>
      </c>
      <c r="K83" s="95">
        <v>5</v>
      </c>
      <c r="L83" s="8"/>
    </row>
    <row r="84" spans="1:12" x14ac:dyDescent="0.15">
      <c r="A84" s="338"/>
      <c r="B84" s="304"/>
      <c r="C84" s="21"/>
      <c r="D84" s="324"/>
      <c r="E84" s="3" t="s">
        <v>72</v>
      </c>
      <c r="F84" s="334"/>
      <c r="G84" s="344"/>
      <c r="H84" s="24">
        <v>14300</v>
      </c>
      <c r="I84" s="29">
        <f t="shared" ref="I84" si="30">G83*H84</f>
        <v>28600</v>
      </c>
      <c r="J84" s="100">
        <f t="shared" si="19"/>
        <v>29</v>
      </c>
      <c r="K84" s="67">
        <v>20</v>
      </c>
      <c r="L84" s="8"/>
    </row>
    <row r="85" spans="1:12" x14ac:dyDescent="0.15">
      <c r="A85" s="338"/>
      <c r="B85" s="324"/>
      <c r="C85" s="11"/>
      <c r="D85" s="3" t="s">
        <v>50</v>
      </c>
      <c r="E85" s="3"/>
      <c r="F85" s="283"/>
      <c r="G85" s="345"/>
      <c r="H85" s="24">
        <v>988570</v>
      </c>
      <c r="I85" s="29">
        <f>G83*H85</f>
        <v>1977140</v>
      </c>
      <c r="J85" s="100">
        <f t="shared" si="19"/>
        <v>1978</v>
      </c>
      <c r="K85" s="67" t="s">
        <v>51</v>
      </c>
      <c r="L85" s="8"/>
    </row>
    <row r="86" spans="1:12" x14ac:dyDescent="0.15">
      <c r="A86" s="338"/>
      <c r="B86" s="303" t="s">
        <v>332</v>
      </c>
      <c r="C86" s="22"/>
      <c r="D86" s="303" t="s">
        <v>11</v>
      </c>
      <c r="E86" s="15" t="s">
        <v>70</v>
      </c>
      <c r="F86" s="322" t="s">
        <v>74</v>
      </c>
      <c r="G86" s="343">
        <f>数量集計表!$F$74</f>
        <v>2</v>
      </c>
      <c r="H86" s="24">
        <v>15800</v>
      </c>
      <c r="I86" s="29">
        <f t="shared" ref="I86" si="31">G86*H86</f>
        <v>31600</v>
      </c>
      <c r="J86" s="100">
        <f t="shared" si="19"/>
        <v>32</v>
      </c>
      <c r="K86" s="95">
        <v>5</v>
      </c>
      <c r="L86" s="8"/>
    </row>
    <row r="87" spans="1:12" x14ac:dyDescent="0.15">
      <c r="A87" s="338"/>
      <c r="B87" s="304"/>
      <c r="C87" s="21"/>
      <c r="D87" s="324"/>
      <c r="E87" s="3" t="s">
        <v>73</v>
      </c>
      <c r="F87" s="334"/>
      <c r="G87" s="344"/>
      <c r="H87" s="24">
        <v>7170</v>
      </c>
      <c r="I87" s="29">
        <f t="shared" ref="I87" si="32">G86*H87</f>
        <v>14340</v>
      </c>
      <c r="J87" s="100">
        <f t="shared" si="19"/>
        <v>15</v>
      </c>
      <c r="K87" s="67">
        <v>20</v>
      </c>
      <c r="L87" s="8"/>
    </row>
    <row r="88" spans="1:12" x14ac:dyDescent="0.15">
      <c r="A88" s="338"/>
      <c r="B88" s="324"/>
      <c r="C88" s="11"/>
      <c r="D88" s="3" t="s">
        <v>50</v>
      </c>
      <c r="E88" s="3"/>
      <c r="F88" s="283"/>
      <c r="G88" s="345"/>
      <c r="H88" s="24">
        <v>549490</v>
      </c>
      <c r="I88" s="29">
        <f>G86*H88</f>
        <v>1098980</v>
      </c>
      <c r="J88" s="100">
        <f t="shared" si="19"/>
        <v>1099</v>
      </c>
      <c r="K88" s="67" t="s">
        <v>51</v>
      </c>
      <c r="L88" s="8"/>
    </row>
    <row r="89" spans="1:12" x14ac:dyDescent="0.15">
      <c r="A89" s="338"/>
      <c r="B89" s="23" t="s">
        <v>333</v>
      </c>
      <c r="C89" s="21"/>
      <c r="D89" s="13" t="s">
        <v>50</v>
      </c>
      <c r="E89" s="13"/>
      <c r="F89" s="16" t="s">
        <v>40</v>
      </c>
      <c r="G89" s="27">
        <f>数量集計表!$F$76</f>
        <v>29</v>
      </c>
      <c r="H89" s="24">
        <v>36470</v>
      </c>
      <c r="I89" s="29">
        <f t="shared" ref="I89" si="33">G89*H89</f>
        <v>1057630</v>
      </c>
      <c r="J89" s="100">
        <f t="shared" si="19"/>
        <v>1058</v>
      </c>
      <c r="K89" s="67" t="s">
        <v>51</v>
      </c>
      <c r="L89" s="8"/>
    </row>
    <row r="90" spans="1:12" x14ac:dyDescent="0.15">
      <c r="A90" s="338"/>
      <c r="B90" s="6" t="s">
        <v>103</v>
      </c>
      <c r="C90" s="6" t="s">
        <v>38</v>
      </c>
      <c r="D90" s="3" t="s">
        <v>26</v>
      </c>
      <c r="E90" s="3"/>
      <c r="F90" s="2" t="s">
        <v>41</v>
      </c>
      <c r="G90" s="27">
        <f>数量集計表!$F$78</f>
        <v>70</v>
      </c>
      <c r="H90" s="24">
        <v>52700</v>
      </c>
      <c r="I90" s="29">
        <f t="shared" ref="I90" si="34">G90*H90</f>
        <v>3689000</v>
      </c>
      <c r="J90" s="100">
        <f t="shared" si="19"/>
        <v>3689</v>
      </c>
      <c r="K90" s="67" t="s">
        <v>51</v>
      </c>
      <c r="L90" s="8" t="s">
        <v>27</v>
      </c>
    </row>
    <row r="91" spans="1:12" x14ac:dyDescent="0.15">
      <c r="A91" s="338"/>
      <c r="B91" s="33"/>
      <c r="C91" s="33"/>
      <c r="D91" s="3"/>
      <c r="E91" s="3"/>
      <c r="F91" s="31"/>
      <c r="G91" s="28"/>
      <c r="H91" s="96"/>
      <c r="I91" s="96"/>
      <c r="J91" s="96"/>
      <c r="K91" s="18"/>
      <c r="L91" s="8"/>
    </row>
    <row r="92" spans="1:12" x14ac:dyDescent="0.15">
      <c r="A92" s="338"/>
      <c r="B92" s="33"/>
      <c r="C92" s="33"/>
      <c r="D92" s="3"/>
      <c r="E92" s="3"/>
      <c r="F92" s="31"/>
      <c r="G92" s="28"/>
      <c r="H92" s="96"/>
      <c r="I92" s="96"/>
      <c r="J92" s="96"/>
      <c r="K92" s="18"/>
      <c r="L92" s="8"/>
    </row>
    <row r="93" spans="1:12" x14ac:dyDescent="0.15">
      <c r="A93" s="338"/>
      <c r="B93" s="341" t="s">
        <v>120</v>
      </c>
      <c r="C93" s="341" t="s">
        <v>28</v>
      </c>
      <c r="D93" s="305" t="s">
        <v>0</v>
      </c>
      <c r="E93" s="341" t="s">
        <v>29</v>
      </c>
      <c r="F93" s="341" t="s">
        <v>30</v>
      </c>
      <c r="G93" s="341" t="s">
        <v>31</v>
      </c>
      <c r="H93" s="341" t="s">
        <v>32</v>
      </c>
      <c r="I93" s="341" t="s">
        <v>33</v>
      </c>
      <c r="J93" s="97"/>
      <c r="K93" s="339" t="s">
        <v>1</v>
      </c>
      <c r="L93" s="296" t="s">
        <v>23</v>
      </c>
    </row>
    <row r="94" spans="1:12" x14ac:dyDescent="0.15">
      <c r="A94" s="338"/>
      <c r="B94" s="342"/>
      <c r="C94" s="342"/>
      <c r="D94" s="305"/>
      <c r="E94" s="342"/>
      <c r="F94" s="342"/>
      <c r="G94" s="342"/>
      <c r="H94" s="342"/>
      <c r="I94" s="342"/>
      <c r="J94" s="98"/>
      <c r="K94" s="339"/>
      <c r="L94" s="296"/>
    </row>
    <row r="95" spans="1:12" x14ac:dyDescent="0.15">
      <c r="A95" s="338"/>
      <c r="B95" s="285" t="s">
        <v>19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7"/>
    </row>
    <row r="96" spans="1:12" x14ac:dyDescent="0.15">
      <c r="A96" s="338"/>
      <c r="B96" s="303" t="s">
        <v>334</v>
      </c>
      <c r="C96" s="12"/>
      <c r="D96" s="19" t="s">
        <v>11</v>
      </c>
      <c r="E96" s="3" t="s">
        <v>78</v>
      </c>
      <c r="F96" s="322" t="s">
        <v>40</v>
      </c>
      <c r="G96" s="343">
        <f>数量集計表!$F$81</f>
        <v>5410</v>
      </c>
      <c r="H96" s="24">
        <v>55</v>
      </c>
      <c r="I96" s="29">
        <f t="shared" ref="I96" si="35">G96*H96</f>
        <v>297550</v>
      </c>
      <c r="J96" s="100">
        <f t="shared" ref="J96:J111" si="36">(ROUNDUP(I96,-3))/1000</f>
        <v>298</v>
      </c>
      <c r="K96" s="67">
        <v>10</v>
      </c>
      <c r="L96" s="8"/>
    </row>
    <row r="97" spans="1:12" x14ac:dyDescent="0.15">
      <c r="A97" s="338"/>
      <c r="B97" s="324"/>
      <c r="C97" s="11"/>
      <c r="D97" s="3" t="s">
        <v>50</v>
      </c>
      <c r="E97" s="3"/>
      <c r="F97" s="283"/>
      <c r="G97" s="345"/>
      <c r="H97" s="24">
        <v>7710</v>
      </c>
      <c r="I97" s="29">
        <f t="shared" ref="I97" si="37">G96*H97</f>
        <v>41711100</v>
      </c>
      <c r="J97" s="100">
        <f t="shared" si="36"/>
        <v>41712</v>
      </c>
      <c r="K97" s="67">
        <v>40</v>
      </c>
      <c r="L97" s="8"/>
    </row>
    <row r="98" spans="1:12" x14ac:dyDescent="0.15">
      <c r="A98" s="338"/>
      <c r="B98" s="303" t="s">
        <v>335</v>
      </c>
      <c r="C98" s="12"/>
      <c r="D98" s="19" t="s">
        <v>11</v>
      </c>
      <c r="E98" s="3" t="s">
        <v>78</v>
      </c>
      <c r="F98" s="322" t="s">
        <v>40</v>
      </c>
      <c r="G98" s="343">
        <f>数量集計表!$F$83</f>
        <v>1330</v>
      </c>
      <c r="H98" s="24">
        <v>30</v>
      </c>
      <c r="I98" s="29">
        <f t="shared" ref="I98" si="38">G98*H98</f>
        <v>39900</v>
      </c>
      <c r="J98" s="100">
        <f t="shared" si="36"/>
        <v>40</v>
      </c>
      <c r="K98" s="67">
        <v>10</v>
      </c>
      <c r="L98" s="8"/>
    </row>
    <row r="99" spans="1:12" x14ac:dyDescent="0.15">
      <c r="A99" s="338"/>
      <c r="B99" s="324"/>
      <c r="C99" s="11"/>
      <c r="D99" s="3" t="s">
        <v>50</v>
      </c>
      <c r="E99" s="3"/>
      <c r="F99" s="283"/>
      <c r="G99" s="345"/>
      <c r="H99" s="24">
        <v>4740</v>
      </c>
      <c r="I99" s="29">
        <f t="shared" ref="I99" si="39">G98*H99</f>
        <v>6304200</v>
      </c>
      <c r="J99" s="100">
        <f t="shared" si="36"/>
        <v>6305</v>
      </c>
      <c r="K99" s="67">
        <v>40</v>
      </c>
      <c r="L99" s="8"/>
    </row>
    <row r="100" spans="1:12" x14ac:dyDescent="0.15">
      <c r="A100" s="338"/>
      <c r="B100" s="303" t="s">
        <v>336</v>
      </c>
      <c r="C100" s="12"/>
      <c r="D100" s="19" t="s">
        <v>11</v>
      </c>
      <c r="E100" s="3" t="s">
        <v>79</v>
      </c>
      <c r="F100" s="322" t="s">
        <v>40</v>
      </c>
      <c r="G100" s="343">
        <f>数量集計表!$F$85</f>
        <v>300</v>
      </c>
      <c r="H100" s="24">
        <v>2951</v>
      </c>
      <c r="I100" s="29">
        <f t="shared" ref="I100" si="40">G100*H100</f>
        <v>885300</v>
      </c>
      <c r="J100" s="100">
        <f t="shared" si="36"/>
        <v>886</v>
      </c>
      <c r="K100" s="67">
        <v>20</v>
      </c>
      <c r="L100" s="8"/>
    </row>
    <row r="101" spans="1:12" x14ac:dyDescent="0.15">
      <c r="A101" s="338"/>
      <c r="B101" s="324"/>
      <c r="C101" s="11"/>
      <c r="D101" s="3" t="s">
        <v>50</v>
      </c>
      <c r="E101" s="3"/>
      <c r="F101" s="283"/>
      <c r="G101" s="345"/>
      <c r="H101" s="24">
        <v>6257</v>
      </c>
      <c r="I101" s="29">
        <f t="shared" ref="I101" si="41">G100*H101</f>
        <v>1877100</v>
      </c>
      <c r="J101" s="100">
        <f t="shared" si="36"/>
        <v>1878</v>
      </c>
      <c r="K101" s="67">
        <v>40</v>
      </c>
      <c r="L101" s="8"/>
    </row>
    <row r="102" spans="1:12" x14ac:dyDescent="0.15">
      <c r="A102" s="338"/>
      <c r="B102" s="23" t="s">
        <v>337</v>
      </c>
      <c r="C102" s="11"/>
      <c r="D102" s="3" t="s">
        <v>11</v>
      </c>
      <c r="E102" s="3"/>
      <c r="F102" s="16" t="s">
        <v>40</v>
      </c>
      <c r="G102" s="27">
        <f>数量集計表!$F$87</f>
        <v>1700</v>
      </c>
      <c r="H102" s="24">
        <v>5460</v>
      </c>
      <c r="I102" s="29">
        <f>G102*H102*0.25</f>
        <v>2320500</v>
      </c>
      <c r="J102" s="100">
        <f t="shared" si="36"/>
        <v>2321</v>
      </c>
      <c r="K102" s="67">
        <v>40</v>
      </c>
      <c r="L102" s="8" t="s">
        <v>360</v>
      </c>
    </row>
    <row r="103" spans="1:12" x14ac:dyDescent="0.15">
      <c r="A103" s="338"/>
      <c r="B103" s="6" t="s">
        <v>338</v>
      </c>
      <c r="C103" s="6"/>
      <c r="D103" s="3" t="s">
        <v>50</v>
      </c>
      <c r="E103" s="3" t="s">
        <v>73</v>
      </c>
      <c r="F103" s="2" t="s">
        <v>40</v>
      </c>
      <c r="G103" s="27">
        <f>数量集計表!$F$89</f>
        <v>8700</v>
      </c>
      <c r="H103" s="24">
        <v>1368</v>
      </c>
      <c r="I103" s="29">
        <f t="shared" ref="I103" si="42">G103*H103</f>
        <v>11901600</v>
      </c>
      <c r="J103" s="100">
        <f t="shared" si="36"/>
        <v>11902</v>
      </c>
      <c r="K103" s="67">
        <v>20</v>
      </c>
      <c r="L103" s="8"/>
    </row>
    <row r="104" spans="1:12" x14ac:dyDescent="0.15">
      <c r="A104" s="338"/>
      <c r="B104" s="6" t="s">
        <v>339</v>
      </c>
      <c r="C104" s="6" t="s">
        <v>39</v>
      </c>
      <c r="D104" s="3" t="s">
        <v>50</v>
      </c>
      <c r="E104" s="3" t="s">
        <v>82</v>
      </c>
      <c r="F104" s="2" t="s">
        <v>40</v>
      </c>
      <c r="G104" s="27">
        <f>数量集計表!$F$91</f>
        <v>950</v>
      </c>
      <c r="H104" s="24">
        <v>2931</v>
      </c>
      <c r="I104" s="29">
        <f t="shared" ref="I104:I105" si="43">G104*H104</f>
        <v>2784450</v>
      </c>
      <c r="J104" s="100">
        <f t="shared" si="36"/>
        <v>2785</v>
      </c>
      <c r="K104" s="67">
        <v>20</v>
      </c>
      <c r="L104" s="8"/>
    </row>
    <row r="105" spans="1:12" x14ac:dyDescent="0.15">
      <c r="A105" s="338"/>
      <c r="B105" s="303" t="s">
        <v>340</v>
      </c>
      <c r="C105" s="12"/>
      <c r="D105" s="19" t="s">
        <v>11</v>
      </c>
      <c r="E105" s="3" t="s">
        <v>83</v>
      </c>
      <c r="F105" s="322" t="s">
        <v>40</v>
      </c>
      <c r="G105" s="343">
        <f>数量集計表!$F$93</f>
        <v>8340</v>
      </c>
      <c r="H105" s="24">
        <v>153</v>
      </c>
      <c r="I105" s="29">
        <f t="shared" si="43"/>
        <v>1276020</v>
      </c>
      <c r="J105" s="100">
        <f t="shared" si="36"/>
        <v>1277</v>
      </c>
      <c r="K105" s="67">
        <v>10</v>
      </c>
      <c r="L105" s="8"/>
    </row>
    <row r="106" spans="1:12" x14ac:dyDescent="0.15">
      <c r="A106" s="338"/>
      <c r="B106" s="324"/>
      <c r="C106" s="11"/>
      <c r="D106" s="3" t="s">
        <v>50</v>
      </c>
      <c r="E106" s="3"/>
      <c r="F106" s="283"/>
      <c r="G106" s="345"/>
      <c r="H106" s="24">
        <v>3061</v>
      </c>
      <c r="I106" s="29">
        <f t="shared" ref="I106" si="44">G105*H106</f>
        <v>25528740</v>
      </c>
      <c r="J106" s="100">
        <f t="shared" si="36"/>
        <v>25529</v>
      </c>
      <c r="K106" s="67">
        <v>60</v>
      </c>
      <c r="L106" s="8"/>
    </row>
    <row r="107" spans="1:12" x14ac:dyDescent="0.15">
      <c r="A107" s="338"/>
      <c r="B107" s="303" t="s">
        <v>341</v>
      </c>
      <c r="C107" s="303" t="s">
        <v>84</v>
      </c>
      <c r="D107" s="19" t="s">
        <v>11</v>
      </c>
      <c r="E107" s="3" t="s">
        <v>83</v>
      </c>
      <c r="F107" s="322" t="s">
        <v>40</v>
      </c>
      <c r="G107" s="343">
        <f>数量集計表!$F$95</f>
        <v>800</v>
      </c>
      <c r="H107" s="24">
        <v>254</v>
      </c>
      <c r="I107" s="29">
        <f t="shared" ref="I107" si="45">G107*H107</f>
        <v>203200</v>
      </c>
      <c r="J107" s="100">
        <f t="shared" si="36"/>
        <v>204</v>
      </c>
      <c r="K107" s="67">
        <v>10</v>
      </c>
      <c r="L107" s="8" t="s">
        <v>25</v>
      </c>
    </row>
    <row r="108" spans="1:12" x14ac:dyDescent="0.15">
      <c r="A108" s="338"/>
      <c r="B108" s="324"/>
      <c r="C108" s="324"/>
      <c r="D108" s="3" t="s">
        <v>50</v>
      </c>
      <c r="E108" s="3"/>
      <c r="F108" s="283"/>
      <c r="G108" s="345"/>
      <c r="H108" s="24">
        <v>12730</v>
      </c>
      <c r="I108" s="29">
        <f t="shared" ref="I108" si="46">G107*H108</f>
        <v>10184000</v>
      </c>
      <c r="J108" s="100">
        <f t="shared" si="36"/>
        <v>10184</v>
      </c>
      <c r="K108" s="67" t="s">
        <v>51</v>
      </c>
      <c r="L108" s="8"/>
    </row>
    <row r="109" spans="1:12" x14ac:dyDescent="0.15">
      <c r="A109" s="338"/>
      <c r="B109" s="303" t="s">
        <v>342</v>
      </c>
      <c r="C109" s="12" t="s">
        <v>39</v>
      </c>
      <c r="D109" s="19" t="s">
        <v>11</v>
      </c>
      <c r="E109" s="3" t="s">
        <v>85</v>
      </c>
      <c r="F109" s="322" t="s">
        <v>40</v>
      </c>
      <c r="G109" s="343">
        <f>数量集計表!$F$97</f>
        <v>986</v>
      </c>
      <c r="H109" s="24">
        <v>316</v>
      </c>
      <c r="I109" s="29">
        <f t="shared" ref="I109" si="47">G109*H109</f>
        <v>311576</v>
      </c>
      <c r="J109" s="100">
        <f t="shared" si="36"/>
        <v>312</v>
      </c>
      <c r="K109" s="67">
        <v>10</v>
      </c>
      <c r="L109" s="8"/>
    </row>
    <row r="110" spans="1:12" x14ac:dyDescent="0.15">
      <c r="A110" s="338"/>
      <c r="B110" s="324"/>
      <c r="C110" s="11"/>
      <c r="D110" s="3" t="s">
        <v>50</v>
      </c>
      <c r="E110" s="3"/>
      <c r="F110" s="283"/>
      <c r="G110" s="345"/>
      <c r="H110" s="24">
        <v>5731</v>
      </c>
      <c r="I110" s="29">
        <f t="shared" ref="I110" si="48">G109*H110</f>
        <v>5650766</v>
      </c>
      <c r="J110" s="100">
        <f t="shared" si="36"/>
        <v>5651</v>
      </c>
      <c r="K110" s="67">
        <v>30</v>
      </c>
      <c r="L110" s="8"/>
    </row>
    <row r="111" spans="1:12" x14ac:dyDescent="0.15">
      <c r="A111" s="338"/>
      <c r="B111" s="6" t="s">
        <v>343</v>
      </c>
      <c r="C111" s="6" t="s">
        <v>44</v>
      </c>
      <c r="D111" s="3" t="s">
        <v>26</v>
      </c>
      <c r="E111" s="3"/>
      <c r="F111" s="2" t="s">
        <v>40</v>
      </c>
      <c r="G111" s="27">
        <f>数量集計表!$F$99</f>
        <v>19</v>
      </c>
      <c r="H111" s="249">
        <v>15000</v>
      </c>
      <c r="I111" s="29">
        <f t="shared" ref="I111" si="49">G111*H111</f>
        <v>285000</v>
      </c>
      <c r="J111" s="100">
        <f t="shared" si="36"/>
        <v>285</v>
      </c>
      <c r="K111" s="67" t="s">
        <v>51</v>
      </c>
      <c r="L111" s="8" t="s">
        <v>27</v>
      </c>
    </row>
    <row r="112" spans="1:12" ht="13.5" customHeight="1" x14ac:dyDescent="0.15">
      <c r="A112" s="335" t="s">
        <v>168</v>
      </c>
      <c r="B112" s="285" t="s">
        <v>20</v>
      </c>
      <c r="C112" s="286"/>
      <c r="D112" s="286"/>
      <c r="E112" s="286"/>
      <c r="F112" s="286"/>
      <c r="G112" s="286"/>
      <c r="H112" s="286"/>
      <c r="I112" s="286"/>
      <c r="J112" s="286"/>
      <c r="K112" s="286"/>
      <c r="L112" s="287"/>
    </row>
    <row r="113" spans="1:12" x14ac:dyDescent="0.15">
      <c r="A113" s="336"/>
      <c r="B113" s="6" t="s">
        <v>344</v>
      </c>
      <c r="C113" s="6"/>
      <c r="D113" s="3" t="s">
        <v>15</v>
      </c>
      <c r="E113" s="3"/>
      <c r="F113" s="2" t="s">
        <v>40</v>
      </c>
      <c r="G113" s="27">
        <f>数量集計表!$F$102</f>
        <v>5</v>
      </c>
      <c r="H113" s="30">
        <v>12730</v>
      </c>
      <c r="I113" s="29">
        <f t="shared" ref="I113" si="50">G113*H113</f>
        <v>63650</v>
      </c>
      <c r="J113" s="100">
        <f>(ROUNDUP(I113,-3))/1000</f>
        <v>64</v>
      </c>
      <c r="K113" s="67" t="s">
        <v>51</v>
      </c>
      <c r="L113" s="8"/>
    </row>
    <row r="121" spans="1:12" x14ac:dyDescent="0.15">
      <c r="B121" s="167"/>
    </row>
  </sheetData>
  <mergeCells count="140">
    <mergeCell ref="B10:B11"/>
    <mergeCell ref="B13:B14"/>
    <mergeCell ref="D10:D11"/>
    <mergeCell ref="D13:D14"/>
    <mergeCell ref="F13:F15"/>
    <mergeCell ref="G13:G15"/>
    <mergeCell ref="B112:L112"/>
    <mergeCell ref="I93:I94"/>
    <mergeCell ref="K93:K94"/>
    <mergeCell ref="L93:L94"/>
    <mergeCell ref="B93:B94"/>
    <mergeCell ref="C93:C94"/>
    <mergeCell ref="D93:D94"/>
    <mergeCell ref="E93:E94"/>
    <mergeCell ref="F93:F94"/>
    <mergeCell ref="G93:G94"/>
    <mergeCell ref="H93:H94"/>
    <mergeCell ref="G107:G108"/>
    <mergeCell ref="G109:G110"/>
    <mergeCell ref="G86:G88"/>
    <mergeCell ref="G96:G97"/>
    <mergeCell ref="G98:G99"/>
    <mergeCell ref="G100:G101"/>
    <mergeCell ref="G105:G106"/>
    <mergeCell ref="G71:G73"/>
    <mergeCell ref="I4:J4"/>
    <mergeCell ref="B6:L6"/>
    <mergeCell ref="B9:L9"/>
    <mergeCell ref="B26:L26"/>
    <mergeCell ref="B32:L32"/>
    <mergeCell ref="B45:L45"/>
    <mergeCell ref="B67:L67"/>
    <mergeCell ref="D62:D63"/>
    <mergeCell ref="F62:F64"/>
    <mergeCell ref="G62:G64"/>
    <mergeCell ref="B19:B21"/>
    <mergeCell ref="D19:D20"/>
    <mergeCell ref="D27:D28"/>
    <mergeCell ref="B37:B38"/>
    <mergeCell ref="F16:F18"/>
    <mergeCell ref="F19:F20"/>
    <mergeCell ref="F22:F23"/>
    <mergeCell ref="B33:B34"/>
    <mergeCell ref="F33:F34"/>
    <mergeCell ref="D16:D17"/>
    <mergeCell ref="B16:B18"/>
    <mergeCell ref="B22:B23"/>
    <mergeCell ref="F27:F29"/>
    <mergeCell ref="G68:G70"/>
    <mergeCell ref="B39:B40"/>
    <mergeCell ref="B41:B43"/>
    <mergeCell ref="B46:B48"/>
    <mergeCell ref="D46:D47"/>
    <mergeCell ref="F46:F48"/>
    <mergeCell ref="B49:B50"/>
    <mergeCell ref="F49:F50"/>
    <mergeCell ref="B51:B54"/>
    <mergeCell ref="D51:D53"/>
    <mergeCell ref="G74:G76"/>
    <mergeCell ref="G77:G79"/>
    <mergeCell ref="G80:G82"/>
    <mergeCell ref="G83:G85"/>
    <mergeCell ref="B95:L95"/>
    <mergeCell ref="B96:B97"/>
    <mergeCell ref="F96:F97"/>
    <mergeCell ref="B80:B82"/>
    <mergeCell ref="D80:D81"/>
    <mergeCell ref="F80:F82"/>
    <mergeCell ref="B83:B85"/>
    <mergeCell ref="D83:D84"/>
    <mergeCell ref="F83:F85"/>
    <mergeCell ref="G37:G38"/>
    <mergeCell ref="G39:G40"/>
    <mergeCell ref="G46:G48"/>
    <mergeCell ref="G51:G54"/>
    <mergeCell ref="G59:G61"/>
    <mergeCell ref="G42:G43"/>
    <mergeCell ref="F39:F40"/>
    <mergeCell ref="F51:F54"/>
    <mergeCell ref="F41:F43"/>
    <mergeCell ref="G55:G57"/>
    <mergeCell ref="B107:B108"/>
    <mergeCell ref="B68:B70"/>
    <mergeCell ref="D68:D69"/>
    <mergeCell ref="F68:F70"/>
    <mergeCell ref="B55:B58"/>
    <mergeCell ref="D55:D57"/>
    <mergeCell ref="F55:F58"/>
    <mergeCell ref="B59:B61"/>
    <mergeCell ref="D59:D60"/>
    <mergeCell ref="F59:F61"/>
    <mergeCell ref="B62:B64"/>
    <mergeCell ref="K4:K5"/>
    <mergeCell ref="F37:F38"/>
    <mergeCell ref="F10:F12"/>
    <mergeCell ref="F35:F36"/>
    <mergeCell ref="B35:B36"/>
    <mergeCell ref="L4:L5"/>
    <mergeCell ref="A6:A8"/>
    <mergeCell ref="F4:F5"/>
    <mergeCell ref="G4:G5"/>
    <mergeCell ref="H4:H5"/>
    <mergeCell ref="E4:E5"/>
    <mergeCell ref="A4:B5"/>
    <mergeCell ref="D4:D5"/>
    <mergeCell ref="G10:G12"/>
    <mergeCell ref="C4:C5"/>
    <mergeCell ref="B27:B29"/>
    <mergeCell ref="F30:F31"/>
    <mergeCell ref="B30:B31"/>
    <mergeCell ref="G16:G18"/>
    <mergeCell ref="G19:G21"/>
    <mergeCell ref="G22:G23"/>
    <mergeCell ref="G27:G29"/>
    <mergeCell ref="G30:G31"/>
    <mergeCell ref="G35:G36"/>
    <mergeCell ref="A112:A113"/>
    <mergeCell ref="B74:B76"/>
    <mergeCell ref="D74:D75"/>
    <mergeCell ref="F74:F76"/>
    <mergeCell ref="B77:B79"/>
    <mergeCell ref="D77:D78"/>
    <mergeCell ref="F77:F79"/>
    <mergeCell ref="A9:A111"/>
    <mergeCell ref="B71:B73"/>
    <mergeCell ref="D71:D72"/>
    <mergeCell ref="F71:F73"/>
    <mergeCell ref="B86:B88"/>
    <mergeCell ref="D86:D87"/>
    <mergeCell ref="F86:F88"/>
    <mergeCell ref="F109:F110"/>
    <mergeCell ref="B109:B110"/>
    <mergeCell ref="F98:F99"/>
    <mergeCell ref="B98:B99"/>
    <mergeCell ref="F100:F101"/>
    <mergeCell ref="B100:B101"/>
    <mergeCell ref="F105:F106"/>
    <mergeCell ref="B105:B106"/>
    <mergeCell ref="F107:F108"/>
    <mergeCell ref="C107:C108"/>
  </mergeCells>
  <phoneticPr fontId="2"/>
  <pageMargins left="0.25" right="0.25" top="0.75" bottom="0.75" header="0.3" footer="0.3"/>
  <pageSetup paperSize="8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2"/>
  <sheetViews>
    <sheetView view="pageBreakPreview" topLeftCell="A61" zoomScale="86" zoomScaleNormal="95" zoomScaleSheetLayoutView="86" workbookViewId="0">
      <selection activeCell="C3" sqref="C3"/>
    </sheetView>
  </sheetViews>
  <sheetFormatPr defaultRowHeight="13.5" x14ac:dyDescent="0.15"/>
  <cols>
    <col min="1" max="1" width="3.875" style="1" customWidth="1"/>
    <col min="2" max="2" width="29.75" style="1" customWidth="1"/>
    <col min="3" max="3" width="32.125" style="1" customWidth="1"/>
    <col min="4" max="4" width="22.375" style="1" customWidth="1"/>
    <col min="5" max="5" width="5.625" style="1" customWidth="1"/>
    <col min="6" max="6" width="7.125" style="1" customWidth="1"/>
    <col min="7" max="7" width="53.875" style="1" customWidth="1"/>
    <col min="8" max="8" width="18.25" style="1" customWidth="1"/>
    <col min="9" max="9" width="8.25" style="1" customWidth="1"/>
  </cols>
  <sheetData>
    <row r="2" spans="1:9" ht="17.25" customHeight="1" x14ac:dyDescent="0.15">
      <c r="A2" s="10" t="s">
        <v>348</v>
      </c>
    </row>
    <row r="4" spans="1:9" ht="13.5" customHeight="1" x14ac:dyDescent="0.15">
      <c r="A4" s="296" t="s">
        <v>16</v>
      </c>
      <c r="B4" s="296"/>
      <c r="C4" s="341" t="s">
        <v>28</v>
      </c>
      <c r="D4" s="341" t="s">
        <v>29</v>
      </c>
      <c r="E4" s="341" t="s">
        <v>30</v>
      </c>
      <c r="F4" s="341" t="s">
        <v>31</v>
      </c>
      <c r="G4" s="341" t="s">
        <v>162</v>
      </c>
      <c r="H4" s="296" t="s">
        <v>23</v>
      </c>
      <c r="I4" s="305" t="s">
        <v>0</v>
      </c>
    </row>
    <row r="5" spans="1:9" x14ac:dyDescent="0.15">
      <c r="A5" s="296"/>
      <c r="B5" s="296"/>
      <c r="C5" s="342"/>
      <c r="D5" s="342"/>
      <c r="E5" s="342"/>
      <c r="F5" s="342"/>
      <c r="G5" s="342"/>
      <c r="H5" s="296"/>
      <c r="I5" s="305"/>
    </row>
    <row r="6" spans="1:9" x14ac:dyDescent="0.15">
      <c r="A6" s="337" t="s">
        <v>21</v>
      </c>
      <c r="B6" s="285" t="s">
        <v>5</v>
      </c>
      <c r="C6" s="286"/>
      <c r="D6" s="286"/>
      <c r="E6" s="286"/>
      <c r="F6" s="286"/>
      <c r="G6" s="286"/>
      <c r="H6" s="287"/>
      <c r="I6"/>
    </row>
    <row r="7" spans="1:9" x14ac:dyDescent="0.15">
      <c r="A7" s="340"/>
      <c r="B7" s="120" t="s">
        <v>6</v>
      </c>
      <c r="C7" s="120"/>
      <c r="D7" s="3"/>
      <c r="E7" s="126" t="s">
        <v>170</v>
      </c>
      <c r="F7" s="126" t="s">
        <v>170</v>
      </c>
      <c r="G7" s="3"/>
      <c r="H7" s="8"/>
      <c r="I7" s="3" t="s">
        <v>7</v>
      </c>
    </row>
    <row r="8" spans="1:9" x14ac:dyDescent="0.15">
      <c r="A8" s="340"/>
      <c r="B8" s="120" t="s">
        <v>8</v>
      </c>
      <c r="C8" s="127" t="s">
        <v>169</v>
      </c>
      <c r="D8" s="3" t="s">
        <v>345</v>
      </c>
      <c r="E8" s="126" t="s">
        <v>40</v>
      </c>
      <c r="F8" s="25">
        <v>4530</v>
      </c>
      <c r="G8" s="254" t="s">
        <v>354</v>
      </c>
      <c r="H8" s="8"/>
      <c r="I8" s="3" t="s">
        <v>7</v>
      </c>
    </row>
    <row r="9" spans="1:9" x14ac:dyDescent="0.15">
      <c r="A9" s="337" t="s">
        <v>22</v>
      </c>
      <c r="B9" s="285" t="s">
        <v>9</v>
      </c>
      <c r="C9" s="286"/>
      <c r="D9" s="286"/>
      <c r="E9" s="286"/>
      <c r="F9" s="286"/>
      <c r="G9" s="286"/>
      <c r="H9" s="287"/>
      <c r="I9"/>
    </row>
    <row r="10" spans="1:9" x14ac:dyDescent="0.15">
      <c r="A10" s="338"/>
      <c r="B10" s="360" t="s">
        <v>217</v>
      </c>
      <c r="C10" s="12" t="s">
        <v>179</v>
      </c>
      <c r="D10" s="13" t="s">
        <v>271</v>
      </c>
      <c r="E10" s="322" t="s">
        <v>40</v>
      </c>
      <c r="F10" s="343">
        <v>391</v>
      </c>
      <c r="G10" s="254" t="s">
        <v>354</v>
      </c>
      <c r="H10" s="8"/>
      <c r="I10" s="3" t="s">
        <v>11</v>
      </c>
    </row>
    <row r="11" spans="1:9" x14ac:dyDescent="0.15">
      <c r="A11" s="338"/>
      <c r="B11" s="312"/>
      <c r="C11" s="11"/>
      <c r="D11" s="40" t="s">
        <v>270</v>
      </c>
      <c r="E11" s="283"/>
      <c r="F11" s="345"/>
      <c r="G11" s="255"/>
      <c r="H11" s="8"/>
      <c r="I11" s="3" t="s">
        <v>50</v>
      </c>
    </row>
    <row r="12" spans="1:9" x14ac:dyDescent="0.15">
      <c r="A12" s="338"/>
      <c r="B12" s="312" t="s">
        <v>218</v>
      </c>
      <c r="C12" s="12" t="s">
        <v>180</v>
      </c>
      <c r="D12" s="13" t="s">
        <v>271</v>
      </c>
      <c r="E12" s="322" t="s">
        <v>40</v>
      </c>
      <c r="F12" s="343">
        <v>940</v>
      </c>
      <c r="G12" s="254" t="s">
        <v>346</v>
      </c>
      <c r="H12" s="8"/>
      <c r="I12" s="3" t="s">
        <v>11</v>
      </c>
    </row>
    <row r="13" spans="1:9" x14ac:dyDescent="0.15">
      <c r="A13" s="338"/>
      <c r="B13" s="312"/>
      <c r="C13" s="11"/>
      <c r="D13" s="40" t="s">
        <v>270</v>
      </c>
      <c r="E13" s="283"/>
      <c r="F13" s="345"/>
      <c r="G13" s="257"/>
      <c r="H13" s="8"/>
      <c r="I13" s="3" t="s">
        <v>50</v>
      </c>
    </row>
    <row r="14" spans="1:9" x14ac:dyDescent="0.15">
      <c r="A14" s="338"/>
      <c r="B14" s="303" t="s">
        <v>214</v>
      </c>
      <c r="C14" s="12" t="s">
        <v>34</v>
      </c>
      <c r="D14" s="121" t="s">
        <v>272</v>
      </c>
      <c r="E14" s="322" t="s">
        <v>40</v>
      </c>
      <c r="F14" s="343">
        <v>24</v>
      </c>
      <c r="G14" s="254" t="s">
        <v>346</v>
      </c>
      <c r="H14" s="8"/>
      <c r="I14" s="303" t="s">
        <v>11</v>
      </c>
    </row>
    <row r="15" spans="1:9" x14ac:dyDescent="0.15">
      <c r="A15" s="338"/>
      <c r="B15" s="324"/>
      <c r="C15" s="21"/>
      <c r="D15" s="121"/>
      <c r="E15" s="334"/>
      <c r="F15" s="344"/>
      <c r="G15" s="257"/>
      <c r="H15" s="8"/>
      <c r="I15" s="324"/>
    </row>
    <row r="16" spans="1:9" x14ac:dyDescent="0.15">
      <c r="A16" s="338"/>
      <c r="B16" s="303" t="s">
        <v>213</v>
      </c>
      <c r="C16" s="12" t="s">
        <v>34</v>
      </c>
      <c r="D16" s="13" t="s">
        <v>273</v>
      </c>
      <c r="E16" s="322" t="s">
        <v>40</v>
      </c>
      <c r="F16" s="343">
        <v>141</v>
      </c>
      <c r="G16" s="254" t="s">
        <v>346</v>
      </c>
      <c r="H16" s="8"/>
      <c r="I16" s="303" t="s">
        <v>11</v>
      </c>
    </row>
    <row r="17" spans="1:9" x14ac:dyDescent="0.15">
      <c r="A17" s="338"/>
      <c r="B17" s="304"/>
      <c r="C17" s="21"/>
      <c r="D17" s="121"/>
      <c r="E17" s="283"/>
      <c r="F17" s="344"/>
      <c r="G17" s="257"/>
      <c r="H17" s="8"/>
      <c r="I17" s="324"/>
    </row>
    <row r="18" spans="1:9" x14ac:dyDescent="0.15">
      <c r="A18" s="338"/>
      <c r="B18" s="312" t="s">
        <v>206</v>
      </c>
      <c r="C18" s="12" t="s">
        <v>46</v>
      </c>
      <c r="D18" s="13" t="s">
        <v>274</v>
      </c>
      <c r="E18" s="322" t="s">
        <v>40</v>
      </c>
      <c r="F18" s="343">
        <v>214</v>
      </c>
      <c r="G18" s="254" t="s">
        <v>346</v>
      </c>
      <c r="H18" s="8"/>
      <c r="I18" s="3" t="s">
        <v>11</v>
      </c>
    </row>
    <row r="19" spans="1:9" x14ac:dyDescent="0.15">
      <c r="A19" s="338"/>
      <c r="B19" s="312"/>
      <c r="C19" s="11"/>
      <c r="D19" s="40" t="s">
        <v>275</v>
      </c>
      <c r="E19" s="283"/>
      <c r="F19" s="345"/>
      <c r="G19" s="257"/>
      <c r="H19" s="8"/>
      <c r="I19" s="3" t="s">
        <v>50</v>
      </c>
    </row>
    <row r="20" spans="1:9" x14ac:dyDescent="0.15">
      <c r="A20" s="338"/>
      <c r="B20" s="303" t="s">
        <v>215</v>
      </c>
      <c r="C20" s="12" t="s">
        <v>42</v>
      </c>
      <c r="D20" s="13" t="s">
        <v>276</v>
      </c>
      <c r="E20" s="322" t="s">
        <v>48</v>
      </c>
      <c r="F20" s="343">
        <v>241</v>
      </c>
      <c r="G20" s="254" t="s">
        <v>346</v>
      </c>
      <c r="H20" s="8"/>
      <c r="I20" s="3" t="s">
        <v>50</v>
      </c>
    </row>
    <row r="21" spans="1:9" x14ac:dyDescent="0.15">
      <c r="A21" s="338"/>
      <c r="B21" s="324"/>
      <c r="C21" s="11"/>
      <c r="D21" s="40"/>
      <c r="E21" s="283"/>
      <c r="F21" s="345"/>
      <c r="G21" s="257"/>
      <c r="H21" s="8"/>
      <c r="I21" s="3"/>
    </row>
    <row r="22" spans="1:9" x14ac:dyDescent="0.15">
      <c r="A22" s="338"/>
      <c r="B22" s="316" t="s">
        <v>216</v>
      </c>
      <c r="C22" s="12" t="s">
        <v>47</v>
      </c>
      <c r="D22" s="13" t="s">
        <v>277</v>
      </c>
      <c r="E22" s="353" t="s">
        <v>49</v>
      </c>
      <c r="F22" s="343">
        <v>160</v>
      </c>
      <c r="G22" s="254" t="s">
        <v>346</v>
      </c>
      <c r="H22" s="122"/>
      <c r="I22" s="3" t="s">
        <v>11</v>
      </c>
    </row>
    <row r="23" spans="1:9" x14ac:dyDescent="0.15">
      <c r="A23" s="338"/>
      <c r="B23" s="318"/>
      <c r="C23" s="11"/>
      <c r="D23" s="124"/>
      <c r="E23" s="354"/>
      <c r="F23" s="345"/>
      <c r="G23" s="257"/>
      <c r="H23" s="122"/>
      <c r="I23" s="123"/>
    </row>
    <row r="24" spans="1:9" x14ac:dyDescent="0.15">
      <c r="A24" s="338"/>
      <c r="B24" s="285" t="s">
        <v>12</v>
      </c>
      <c r="C24" s="286"/>
      <c r="D24" s="286"/>
      <c r="E24" s="286"/>
      <c r="F24" s="286"/>
      <c r="G24" s="286"/>
      <c r="H24" s="287"/>
      <c r="I24"/>
    </row>
    <row r="25" spans="1:9" x14ac:dyDescent="0.15">
      <c r="A25" s="338"/>
      <c r="B25" s="322" t="s">
        <v>17</v>
      </c>
      <c r="C25" s="12" t="s">
        <v>43</v>
      </c>
      <c r="D25" s="121" t="s">
        <v>272</v>
      </c>
      <c r="E25" s="322" t="s">
        <v>40</v>
      </c>
      <c r="F25" s="343">
        <v>378</v>
      </c>
      <c r="G25" s="254" t="s">
        <v>346</v>
      </c>
      <c r="H25" s="8"/>
      <c r="I25" s="303" t="s">
        <v>11</v>
      </c>
    </row>
    <row r="26" spans="1:9" x14ac:dyDescent="0.15">
      <c r="A26" s="338"/>
      <c r="B26" s="334"/>
      <c r="C26" s="21"/>
      <c r="D26" s="124"/>
      <c r="E26" s="334"/>
      <c r="F26" s="344"/>
      <c r="G26" s="257"/>
      <c r="H26" s="8"/>
      <c r="I26" s="324"/>
    </row>
    <row r="27" spans="1:9" x14ac:dyDescent="0.15">
      <c r="A27" s="338"/>
      <c r="B27" s="322" t="s">
        <v>18</v>
      </c>
      <c r="C27" s="12" t="s">
        <v>35</v>
      </c>
      <c r="D27" s="13" t="s">
        <v>271</v>
      </c>
      <c r="E27" s="322" t="s">
        <v>40</v>
      </c>
      <c r="F27" s="343">
        <v>1630</v>
      </c>
      <c r="G27" s="254" t="s">
        <v>346</v>
      </c>
      <c r="H27" s="8"/>
      <c r="I27" s="3" t="s">
        <v>11</v>
      </c>
    </row>
    <row r="28" spans="1:9" x14ac:dyDescent="0.15">
      <c r="A28" s="338"/>
      <c r="B28" s="283"/>
      <c r="C28" s="11"/>
      <c r="D28" s="40" t="s">
        <v>270</v>
      </c>
      <c r="E28" s="283"/>
      <c r="F28" s="345"/>
      <c r="G28" s="256"/>
      <c r="H28" s="8"/>
      <c r="I28" s="3" t="s">
        <v>50</v>
      </c>
    </row>
    <row r="29" spans="1:9" x14ac:dyDescent="0.15">
      <c r="A29" s="338"/>
      <c r="B29" s="285" t="s">
        <v>95</v>
      </c>
      <c r="C29" s="286"/>
      <c r="D29" s="286"/>
      <c r="E29" s="286"/>
      <c r="F29" s="286"/>
      <c r="G29" s="286"/>
      <c r="H29" s="287"/>
      <c r="I29"/>
    </row>
    <row r="30" spans="1:9" x14ac:dyDescent="0.15">
      <c r="A30" s="338"/>
      <c r="B30" s="303" t="s">
        <v>58</v>
      </c>
      <c r="C30" s="12" t="s">
        <v>36</v>
      </c>
      <c r="D30" s="13"/>
      <c r="E30" s="322" t="s">
        <v>40</v>
      </c>
      <c r="F30" s="27">
        <v>3</v>
      </c>
      <c r="G30" s="28" t="s">
        <v>163</v>
      </c>
      <c r="H30" s="8" t="s">
        <v>64</v>
      </c>
      <c r="I30" s="3" t="s">
        <v>10</v>
      </c>
    </row>
    <row r="31" spans="1:9" x14ac:dyDescent="0.15">
      <c r="A31" s="338"/>
      <c r="B31" s="304"/>
      <c r="C31" s="21"/>
      <c r="D31" s="121"/>
      <c r="E31" s="334"/>
      <c r="F31" s="343">
        <v>2154</v>
      </c>
      <c r="G31" s="254" t="s">
        <v>346</v>
      </c>
      <c r="H31" s="351" t="s">
        <v>140</v>
      </c>
      <c r="I31" s="3"/>
    </row>
    <row r="32" spans="1:9" x14ac:dyDescent="0.15">
      <c r="A32" s="338"/>
      <c r="B32" s="324"/>
      <c r="C32" s="11"/>
      <c r="D32" s="40"/>
      <c r="E32" s="283"/>
      <c r="F32" s="345"/>
      <c r="G32" s="258"/>
      <c r="H32" s="352"/>
      <c r="I32" s="3" t="s">
        <v>11</v>
      </c>
    </row>
    <row r="33" spans="1:9" x14ac:dyDescent="0.15">
      <c r="A33" s="338"/>
      <c r="B33" s="312" t="s">
        <v>13</v>
      </c>
      <c r="C33" s="12" t="s">
        <v>56</v>
      </c>
      <c r="D33" s="13" t="s">
        <v>142</v>
      </c>
      <c r="E33" s="322" t="s">
        <v>40</v>
      </c>
      <c r="F33" s="343">
        <v>2154</v>
      </c>
      <c r="G33" s="254" t="s">
        <v>346</v>
      </c>
      <c r="H33" s="8"/>
      <c r="I33" s="3" t="s">
        <v>11</v>
      </c>
    </row>
    <row r="34" spans="1:9" x14ac:dyDescent="0.15">
      <c r="A34" s="338"/>
      <c r="B34" s="312"/>
      <c r="C34" s="11"/>
      <c r="D34" s="40"/>
      <c r="E34" s="283"/>
      <c r="F34" s="345"/>
      <c r="G34" s="256"/>
      <c r="H34" s="8"/>
      <c r="I34" s="3" t="s">
        <v>50</v>
      </c>
    </row>
    <row r="35" spans="1:9" x14ac:dyDescent="0.15">
      <c r="A35" s="338"/>
      <c r="B35" s="303" t="s">
        <v>239</v>
      </c>
      <c r="C35" s="12" t="s">
        <v>55</v>
      </c>
      <c r="D35" s="123" t="s">
        <v>238</v>
      </c>
      <c r="E35" s="322" t="s">
        <v>40</v>
      </c>
      <c r="F35" s="343">
        <v>395</v>
      </c>
      <c r="G35" s="254" t="s">
        <v>346</v>
      </c>
      <c r="H35" s="8"/>
      <c r="I35" s="3" t="s">
        <v>11</v>
      </c>
    </row>
    <row r="36" spans="1:9" x14ac:dyDescent="0.15">
      <c r="A36" s="338"/>
      <c r="B36" s="304"/>
      <c r="C36" s="11" t="s">
        <v>199</v>
      </c>
      <c r="D36" s="40"/>
      <c r="E36" s="283"/>
      <c r="F36" s="345"/>
      <c r="G36" s="256"/>
      <c r="H36" s="8"/>
      <c r="I36" s="3" t="s">
        <v>50</v>
      </c>
    </row>
    <row r="37" spans="1:9" x14ac:dyDescent="0.15">
      <c r="A37" s="338"/>
      <c r="B37" s="303" t="s">
        <v>236</v>
      </c>
      <c r="C37" s="12" t="s">
        <v>57</v>
      </c>
      <c r="D37" s="123" t="s">
        <v>237</v>
      </c>
      <c r="E37" s="322" t="s">
        <v>40</v>
      </c>
      <c r="F37" s="343">
        <v>140</v>
      </c>
      <c r="G37" s="254" t="s">
        <v>346</v>
      </c>
      <c r="H37" s="8"/>
      <c r="I37" s="3" t="s">
        <v>11</v>
      </c>
    </row>
    <row r="38" spans="1:9" x14ac:dyDescent="0.15">
      <c r="A38" s="338"/>
      <c r="B38" s="304"/>
      <c r="C38" s="11"/>
      <c r="D38" s="123"/>
      <c r="E38" s="283"/>
      <c r="F38" s="345"/>
      <c r="G38" s="256"/>
      <c r="H38" s="8"/>
      <c r="I38" s="3" t="s">
        <v>50</v>
      </c>
    </row>
    <row r="39" spans="1:9" x14ac:dyDescent="0.15">
      <c r="A39" s="338"/>
      <c r="B39" s="303" t="s">
        <v>67</v>
      </c>
      <c r="C39" s="12" t="s">
        <v>37</v>
      </c>
      <c r="D39" s="13" t="s">
        <v>267</v>
      </c>
      <c r="E39" s="322" t="s">
        <v>40</v>
      </c>
      <c r="F39" s="27">
        <v>17</v>
      </c>
      <c r="G39" s="28" t="s">
        <v>163</v>
      </c>
      <c r="H39" s="8" t="s">
        <v>65</v>
      </c>
      <c r="I39" s="3" t="s">
        <v>10</v>
      </c>
    </row>
    <row r="40" spans="1:9" x14ac:dyDescent="0.15">
      <c r="A40" s="338"/>
      <c r="B40" s="304"/>
      <c r="C40" s="21"/>
      <c r="D40" s="121"/>
      <c r="E40" s="334"/>
      <c r="F40" s="343">
        <v>2932</v>
      </c>
      <c r="G40" s="254" t="s">
        <v>346</v>
      </c>
      <c r="H40" s="351" t="s">
        <v>141</v>
      </c>
      <c r="I40" s="3" t="s">
        <v>11</v>
      </c>
    </row>
    <row r="41" spans="1:9" x14ac:dyDescent="0.15">
      <c r="A41" s="338"/>
      <c r="B41" s="324"/>
      <c r="C41" s="11"/>
      <c r="D41" s="40"/>
      <c r="E41" s="283"/>
      <c r="F41" s="345"/>
      <c r="G41" s="255" t="s">
        <v>347</v>
      </c>
      <c r="H41" s="352"/>
      <c r="I41" s="3" t="s">
        <v>50</v>
      </c>
    </row>
    <row r="42" spans="1:9" x14ac:dyDescent="0.15">
      <c r="A42" s="338"/>
      <c r="B42" s="316" t="s">
        <v>143</v>
      </c>
      <c r="C42" s="12" t="s">
        <v>62</v>
      </c>
      <c r="D42" s="13"/>
      <c r="E42" s="353" t="s">
        <v>41</v>
      </c>
      <c r="F42" s="343">
        <v>5300</v>
      </c>
      <c r="G42" s="254" t="s">
        <v>346</v>
      </c>
      <c r="H42" s="122"/>
      <c r="I42" s="3" t="s">
        <v>50</v>
      </c>
    </row>
    <row r="43" spans="1:9" x14ac:dyDescent="0.15">
      <c r="A43" s="338"/>
      <c r="B43" s="318"/>
      <c r="C43" s="11" t="s">
        <v>200</v>
      </c>
      <c r="D43" s="124"/>
      <c r="E43" s="354"/>
      <c r="F43" s="345"/>
      <c r="G43" s="256"/>
      <c r="H43" s="122"/>
      <c r="I43" s="123"/>
    </row>
    <row r="44" spans="1:9" x14ac:dyDescent="0.15">
      <c r="A44" s="338"/>
      <c r="B44" s="285" t="s">
        <v>113</v>
      </c>
      <c r="C44" s="286"/>
      <c r="D44" s="286"/>
      <c r="E44" s="286"/>
      <c r="F44" s="286"/>
      <c r="G44" s="286"/>
      <c r="H44" s="287"/>
      <c r="I44"/>
    </row>
    <row r="45" spans="1:9" x14ac:dyDescent="0.15">
      <c r="A45" s="338"/>
      <c r="B45" s="303" t="s">
        <v>247</v>
      </c>
      <c r="C45" s="247" t="s">
        <v>69</v>
      </c>
      <c r="D45" s="13"/>
      <c r="E45" s="322" t="s">
        <v>40</v>
      </c>
      <c r="F45" s="343">
        <v>895</v>
      </c>
      <c r="G45" s="254" t="s">
        <v>346</v>
      </c>
      <c r="H45" s="8"/>
      <c r="I45" s="303" t="s">
        <v>11</v>
      </c>
    </row>
    <row r="46" spans="1:9" x14ac:dyDescent="0.15">
      <c r="A46" s="338"/>
      <c r="B46" s="304"/>
      <c r="C46" s="21"/>
      <c r="D46" s="40" t="s">
        <v>156</v>
      </c>
      <c r="E46" s="334"/>
      <c r="F46" s="344"/>
      <c r="G46" s="256"/>
      <c r="H46" s="8"/>
      <c r="I46" s="324"/>
    </row>
    <row r="47" spans="1:9" x14ac:dyDescent="0.15">
      <c r="A47" s="338"/>
      <c r="B47" s="303" t="s">
        <v>240</v>
      </c>
      <c r="C47" s="118"/>
      <c r="D47" s="13"/>
      <c r="E47" s="322" t="s">
        <v>40</v>
      </c>
      <c r="F47" s="343">
        <v>20</v>
      </c>
      <c r="G47" s="254" t="s">
        <v>346</v>
      </c>
      <c r="H47" s="8"/>
      <c r="I47" s="19" t="s">
        <v>11</v>
      </c>
    </row>
    <row r="48" spans="1:9" x14ac:dyDescent="0.15">
      <c r="A48" s="338"/>
      <c r="B48" s="324"/>
      <c r="C48" s="11"/>
      <c r="D48" s="40" t="s">
        <v>157</v>
      </c>
      <c r="E48" s="283"/>
      <c r="F48" s="345"/>
      <c r="G48" s="255" t="s">
        <v>352</v>
      </c>
      <c r="H48" s="8"/>
      <c r="I48" s="3" t="s">
        <v>50</v>
      </c>
    </row>
    <row r="49" spans="1:9" x14ac:dyDescent="0.15">
      <c r="A49" s="338"/>
      <c r="B49" s="303" t="s">
        <v>241</v>
      </c>
      <c r="C49" s="118"/>
      <c r="D49" s="121" t="s">
        <v>243</v>
      </c>
      <c r="E49" s="322" t="s">
        <v>74</v>
      </c>
      <c r="F49" s="343">
        <v>5</v>
      </c>
      <c r="G49" s="254" t="s">
        <v>346</v>
      </c>
      <c r="H49" s="8"/>
      <c r="I49" s="303" t="s">
        <v>11</v>
      </c>
    </row>
    <row r="50" spans="1:9" x14ac:dyDescent="0.15">
      <c r="A50" s="338"/>
      <c r="B50" s="304"/>
      <c r="C50" s="21"/>
      <c r="D50" s="121" t="s">
        <v>244</v>
      </c>
      <c r="E50" s="334"/>
      <c r="F50" s="344"/>
      <c r="G50" s="256"/>
      <c r="H50" s="8"/>
      <c r="I50" s="304"/>
    </row>
    <row r="51" spans="1:9" x14ac:dyDescent="0.15">
      <c r="A51" s="338"/>
      <c r="B51" s="303" t="s">
        <v>242</v>
      </c>
      <c r="C51" s="118"/>
      <c r="D51" s="13" t="s">
        <v>245</v>
      </c>
      <c r="E51" s="322" t="s">
        <v>74</v>
      </c>
      <c r="F51" s="343">
        <v>3</v>
      </c>
      <c r="G51" s="254" t="s">
        <v>346</v>
      </c>
      <c r="H51" s="8"/>
      <c r="I51" s="303" t="s">
        <v>11</v>
      </c>
    </row>
    <row r="52" spans="1:9" x14ac:dyDescent="0.15">
      <c r="A52" s="338"/>
      <c r="B52" s="304"/>
      <c r="C52" s="21"/>
      <c r="D52" s="121" t="s">
        <v>246</v>
      </c>
      <c r="E52" s="334"/>
      <c r="F52" s="344"/>
      <c r="G52" s="255" t="s">
        <v>353</v>
      </c>
      <c r="H52" s="8"/>
      <c r="I52" s="304"/>
    </row>
    <row r="53" spans="1:9" x14ac:dyDescent="0.15">
      <c r="A53" s="338"/>
      <c r="B53" s="303" t="s">
        <v>75</v>
      </c>
      <c r="C53" s="246" t="s">
        <v>248</v>
      </c>
      <c r="D53" s="13"/>
      <c r="E53" s="322" t="s">
        <v>74</v>
      </c>
      <c r="F53" s="343">
        <v>1</v>
      </c>
      <c r="G53" s="254" t="s">
        <v>346</v>
      </c>
      <c r="H53" s="8"/>
      <c r="I53" s="303" t="s">
        <v>11</v>
      </c>
    </row>
    <row r="54" spans="1:9" x14ac:dyDescent="0.15">
      <c r="A54" s="338"/>
      <c r="B54" s="304"/>
      <c r="C54" s="248"/>
      <c r="D54" s="121" t="s">
        <v>158</v>
      </c>
      <c r="E54" s="334"/>
      <c r="F54" s="344"/>
      <c r="G54" s="256"/>
      <c r="H54" s="8"/>
      <c r="I54" s="324"/>
    </row>
    <row r="55" spans="1:9" x14ac:dyDescent="0.15">
      <c r="A55" s="338"/>
      <c r="B55" s="303" t="s">
        <v>76</v>
      </c>
      <c r="C55" s="247" t="s">
        <v>53</v>
      </c>
      <c r="D55" s="13"/>
      <c r="E55" s="322" t="s">
        <v>74</v>
      </c>
      <c r="F55" s="343">
        <v>2</v>
      </c>
      <c r="G55" s="254" t="s">
        <v>346</v>
      </c>
      <c r="H55" s="8"/>
      <c r="I55" s="303" t="s">
        <v>11</v>
      </c>
    </row>
    <row r="56" spans="1:9" x14ac:dyDescent="0.15">
      <c r="A56" s="338"/>
      <c r="B56" s="304"/>
      <c r="C56" s="21"/>
      <c r="D56" s="121" t="s">
        <v>159</v>
      </c>
      <c r="E56" s="334"/>
      <c r="F56" s="344"/>
      <c r="G56" s="256"/>
      <c r="H56" s="8"/>
      <c r="I56" s="324"/>
    </row>
    <row r="57" spans="1:9" x14ac:dyDescent="0.15">
      <c r="A57" s="338"/>
      <c r="B57" s="118" t="s">
        <v>160</v>
      </c>
      <c r="C57" s="246" t="s">
        <v>261</v>
      </c>
      <c r="D57" s="13"/>
      <c r="E57" s="322" t="s">
        <v>40</v>
      </c>
      <c r="F57" s="357">
        <v>54</v>
      </c>
      <c r="G57" s="254" t="s">
        <v>346</v>
      </c>
      <c r="H57" s="8"/>
      <c r="I57" s="13" t="s">
        <v>50</v>
      </c>
    </row>
    <row r="58" spans="1:9" x14ac:dyDescent="0.15">
      <c r="A58" s="338"/>
      <c r="B58" s="119"/>
      <c r="C58" s="21"/>
      <c r="D58" s="121" t="s">
        <v>155</v>
      </c>
      <c r="E58" s="283"/>
      <c r="F58" s="358"/>
      <c r="G58" s="256"/>
      <c r="H58" s="8"/>
      <c r="I58" s="13"/>
    </row>
    <row r="59" spans="1:9" x14ac:dyDescent="0.15">
      <c r="A59" s="338"/>
      <c r="B59" s="316" t="s">
        <v>144</v>
      </c>
      <c r="C59" s="12" t="s">
        <v>66</v>
      </c>
      <c r="D59" s="13"/>
      <c r="E59" s="353" t="s">
        <v>41</v>
      </c>
      <c r="F59" s="357">
        <v>91</v>
      </c>
      <c r="G59" s="254" t="s">
        <v>346</v>
      </c>
      <c r="H59" s="122"/>
      <c r="I59" s="3" t="s">
        <v>14</v>
      </c>
    </row>
    <row r="60" spans="1:9" x14ac:dyDescent="0.15">
      <c r="A60" s="338"/>
      <c r="B60" s="318"/>
      <c r="C60" s="11"/>
      <c r="D60" s="121" t="s">
        <v>161</v>
      </c>
      <c r="E60" s="354"/>
      <c r="F60" s="358"/>
      <c r="G60" s="256"/>
      <c r="H60" s="122"/>
      <c r="I60" s="123"/>
    </row>
    <row r="61" spans="1:9" x14ac:dyDescent="0.15">
      <c r="A61" s="338"/>
      <c r="B61" s="285" t="s">
        <v>102</v>
      </c>
      <c r="C61" s="286"/>
      <c r="D61" s="286"/>
      <c r="E61" s="286"/>
      <c r="F61" s="286"/>
      <c r="G61" s="286"/>
      <c r="H61" s="287"/>
      <c r="I61"/>
    </row>
    <row r="62" spans="1:9" x14ac:dyDescent="0.15">
      <c r="A62" s="338"/>
      <c r="B62" s="303" t="s">
        <v>249</v>
      </c>
      <c r="C62" s="118"/>
      <c r="D62" s="13" t="s">
        <v>148</v>
      </c>
      <c r="E62" s="322" t="s">
        <v>74</v>
      </c>
      <c r="F62" s="343">
        <v>32</v>
      </c>
      <c r="G62" s="254" t="s">
        <v>346</v>
      </c>
      <c r="H62" s="8"/>
      <c r="I62" s="303" t="s">
        <v>11</v>
      </c>
    </row>
    <row r="63" spans="1:9" x14ac:dyDescent="0.15">
      <c r="A63" s="338"/>
      <c r="B63" s="304"/>
      <c r="C63" s="21"/>
      <c r="D63" s="124"/>
      <c r="E63" s="334"/>
      <c r="F63" s="344"/>
      <c r="G63" s="256"/>
      <c r="H63" s="8"/>
      <c r="I63" s="324"/>
    </row>
    <row r="64" spans="1:9" x14ac:dyDescent="0.15">
      <c r="A64" s="338"/>
      <c r="B64" s="303" t="s">
        <v>250</v>
      </c>
      <c r="C64" s="118"/>
      <c r="D64" s="13" t="s">
        <v>149</v>
      </c>
      <c r="E64" s="322" t="s">
        <v>74</v>
      </c>
      <c r="F64" s="343">
        <v>123</v>
      </c>
      <c r="G64" s="254" t="s">
        <v>346</v>
      </c>
      <c r="H64" s="8"/>
      <c r="I64" s="303" t="s">
        <v>11</v>
      </c>
    </row>
    <row r="65" spans="1:9" x14ac:dyDescent="0.15">
      <c r="A65" s="338"/>
      <c r="B65" s="304"/>
      <c r="C65" s="21"/>
      <c r="D65" s="124"/>
      <c r="E65" s="334"/>
      <c r="F65" s="344"/>
      <c r="G65" s="256"/>
      <c r="H65" s="8"/>
      <c r="I65" s="324"/>
    </row>
    <row r="66" spans="1:9" x14ac:dyDescent="0.15">
      <c r="A66" s="338"/>
      <c r="B66" s="303" t="s">
        <v>114</v>
      </c>
      <c r="C66" s="246" t="s">
        <v>251</v>
      </c>
      <c r="D66" s="13" t="s">
        <v>150</v>
      </c>
      <c r="E66" s="322" t="s">
        <v>74</v>
      </c>
      <c r="F66" s="343">
        <v>11</v>
      </c>
      <c r="G66" s="254" t="s">
        <v>346</v>
      </c>
      <c r="H66" s="8"/>
      <c r="I66" s="303" t="s">
        <v>11</v>
      </c>
    </row>
    <row r="67" spans="1:9" x14ac:dyDescent="0.15">
      <c r="A67" s="338"/>
      <c r="B67" s="304"/>
      <c r="C67" s="21"/>
      <c r="D67" s="124"/>
      <c r="E67" s="334"/>
      <c r="F67" s="344"/>
      <c r="G67" s="256"/>
      <c r="H67" s="8"/>
      <c r="I67" s="324"/>
    </row>
    <row r="68" spans="1:9" x14ac:dyDescent="0.15">
      <c r="A68" s="338"/>
      <c r="B68" s="303" t="s">
        <v>118</v>
      </c>
      <c r="C68" s="118"/>
      <c r="D68" s="13" t="s">
        <v>151</v>
      </c>
      <c r="E68" s="322" t="s">
        <v>74</v>
      </c>
      <c r="F68" s="343">
        <v>36</v>
      </c>
      <c r="G68" s="254" t="s">
        <v>346</v>
      </c>
      <c r="H68" s="8"/>
      <c r="I68" s="303" t="s">
        <v>11</v>
      </c>
    </row>
    <row r="69" spans="1:9" x14ac:dyDescent="0.15">
      <c r="A69" s="338"/>
      <c r="B69" s="304"/>
      <c r="C69" s="21"/>
      <c r="D69" s="124"/>
      <c r="E69" s="334"/>
      <c r="F69" s="344"/>
      <c r="G69" s="256"/>
      <c r="H69" s="8"/>
      <c r="I69" s="324"/>
    </row>
    <row r="70" spans="1:9" x14ac:dyDescent="0.15">
      <c r="A70" s="338"/>
      <c r="B70" s="303" t="s">
        <v>115</v>
      </c>
      <c r="C70" s="118"/>
      <c r="D70" s="13" t="s">
        <v>152</v>
      </c>
      <c r="E70" s="322" t="s">
        <v>74</v>
      </c>
      <c r="F70" s="343">
        <v>119</v>
      </c>
      <c r="G70" s="254" t="s">
        <v>346</v>
      </c>
      <c r="H70" s="8"/>
      <c r="I70" s="303" t="s">
        <v>11</v>
      </c>
    </row>
    <row r="71" spans="1:9" x14ac:dyDescent="0.15">
      <c r="A71" s="338"/>
      <c r="B71" s="304"/>
      <c r="C71" s="21"/>
      <c r="D71" s="124"/>
      <c r="E71" s="334"/>
      <c r="F71" s="344"/>
      <c r="G71" s="256"/>
      <c r="H71" s="8"/>
      <c r="I71" s="324"/>
    </row>
    <row r="72" spans="1:9" x14ac:dyDescent="0.15">
      <c r="A72" s="338"/>
      <c r="B72" s="303" t="s">
        <v>119</v>
      </c>
      <c r="C72" s="246" t="s">
        <v>252</v>
      </c>
      <c r="D72" s="13" t="s">
        <v>153</v>
      </c>
      <c r="E72" s="322" t="s">
        <v>74</v>
      </c>
      <c r="F72" s="343">
        <v>2</v>
      </c>
      <c r="G72" s="254" t="s">
        <v>346</v>
      </c>
      <c r="H72" s="8"/>
      <c r="I72" s="303" t="s">
        <v>11</v>
      </c>
    </row>
    <row r="73" spans="1:9" x14ac:dyDescent="0.15">
      <c r="A73" s="338"/>
      <c r="B73" s="304"/>
      <c r="C73" s="21"/>
      <c r="D73" s="124"/>
      <c r="E73" s="334"/>
      <c r="F73" s="344"/>
      <c r="G73" s="256"/>
      <c r="H73" s="8"/>
      <c r="I73" s="324"/>
    </row>
    <row r="74" spans="1:9" x14ac:dyDescent="0.15">
      <c r="A74" s="338"/>
      <c r="B74" s="303" t="s">
        <v>116</v>
      </c>
      <c r="C74" s="246" t="s">
        <v>252</v>
      </c>
      <c r="D74" s="13" t="s">
        <v>154</v>
      </c>
      <c r="E74" s="322" t="s">
        <v>74</v>
      </c>
      <c r="F74" s="343">
        <v>2</v>
      </c>
      <c r="G74" s="254" t="s">
        <v>346</v>
      </c>
      <c r="H74" s="8"/>
      <c r="I74" s="303" t="s">
        <v>11</v>
      </c>
    </row>
    <row r="75" spans="1:9" x14ac:dyDescent="0.15">
      <c r="A75" s="338"/>
      <c r="B75" s="304"/>
      <c r="C75" s="21"/>
      <c r="D75" s="124"/>
      <c r="E75" s="334"/>
      <c r="F75" s="344"/>
      <c r="G75" s="256"/>
      <c r="H75" s="8"/>
      <c r="I75" s="324"/>
    </row>
    <row r="76" spans="1:9" x14ac:dyDescent="0.15">
      <c r="A76" s="338"/>
      <c r="B76" s="303" t="s">
        <v>117</v>
      </c>
      <c r="C76" s="12" t="s">
        <v>253</v>
      </c>
      <c r="D76" s="13" t="s">
        <v>155</v>
      </c>
      <c r="E76" s="322" t="s">
        <v>40</v>
      </c>
      <c r="F76" s="357">
        <v>29</v>
      </c>
      <c r="G76" s="254" t="s">
        <v>346</v>
      </c>
      <c r="H76" s="8"/>
      <c r="I76" s="13" t="s">
        <v>50</v>
      </c>
    </row>
    <row r="77" spans="1:9" x14ac:dyDescent="0.15">
      <c r="A77" s="338"/>
      <c r="B77" s="324"/>
      <c r="C77" s="21"/>
      <c r="D77" s="124"/>
      <c r="E77" s="283"/>
      <c r="F77" s="358"/>
      <c r="G77" s="256"/>
      <c r="H77" s="8"/>
      <c r="I77" s="13"/>
    </row>
    <row r="78" spans="1:9" x14ac:dyDescent="0.15">
      <c r="A78" s="338"/>
      <c r="B78" s="303" t="s">
        <v>145</v>
      </c>
      <c r="C78" s="12" t="s">
        <v>38</v>
      </c>
      <c r="D78" s="13" t="s">
        <v>257</v>
      </c>
      <c r="E78" s="322" t="s">
        <v>41</v>
      </c>
      <c r="F78" s="357">
        <v>70</v>
      </c>
      <c r="G78" s="254" t="s">
        <v>346</v>
      </c>
      <c r="H78" s="351" t="s">
        <v>27</v>
      </c>
      <c r="I78" s="3" t="s">
        <v>26</v>
      </c>
    </row>
    <row r="79" spans="1:9" x14ac:dyDescent="0.15">
      <c r="A79" s="338"/>
      <c r="B79" s="324"/>
      <c r="C79" s="11"/>
      <c r="D79" s="124"/>
      <c r="E79" s="283"/>
      <c r="F79" s="358"/>
      <c r="G79" s="259" t="s">
        <v>235</v>
      </c>
      <c r="H79" s="352"/>
      <c r="I79" s="3"/>
    </row>
    <row r="80" spans="1:9" x14ac:dyDescent="0.15">
      <c r="A80" s="338"/>
      <c r="B80" s="285" t="s">
        <v>19</v>
      </c>
      <c r="C80" s="286"/>
      <c r="D80" s="286"/>
      <c r="E80" s="286"/>
      <c r="F80" s="286"/>
      <c r="G80" s="286"/>
      <c r="H80" s="287"/>
      <c r="I80"/>
    </row>
    <row r="81" spans="1:9" x14ac:dyDescent="0.15">
      <c r="A81" s="338"/>
      <c r="B81" s="303" t="s">
        <v>80</v>
      </c>
      <c r="C81" s="12" t="s">
        <v>254</v>
      </c>
      <c r="D81" s="13" t="s">
        <v>256</v>
      </c>
      <c r="E81" s="322" t="s">
        <v>40</v>
      </c>
      <c r="F81" s="343">
        <v>5410</v>
      </c>
      <c r="G81" s="254" t="s">
        <v>346</v>
      </c>
      <c r="H81" s="8"/>
      <c r="I81" s="19" t="s">
        <v>11</v>
      </c>
    </row>
    <row r="82" spans="1:9" x14ac:dyDescent="0.15">
      <c r="A82" s="338"/>
      <c r="B82" s="324"/>
      <c r="C82" s="11"/>
      <c r="D82" s="124"/>
      <c r="E82" s="283"/>
      <c r="F82" s="345"/>
      <c r="G82" s="256"/>
      <c r="H82" s="8"/>
      <c r="I82" s="3" t="s">
        <v>50</v>
      </c>
    </row>
    <row r="83" spans="1:9" x14ac:dyDescent="0.15">
      <c r="A83" s="338"/>
      <c r="B83" s="303" t="s">
        <v>81</v>
      </c>
      <c r="C83" s="12" t="s">
        <v>255</v>
      </c>
      <c r="D83" s="13" t="s">
        <v>258</v>
      </c>
      <c r="E83" s="322" t="s">
        <v>40</v>
      </c>
      <c r="F83" s="343">
        <v>1330</v>
      </c>
      <c r="G83" s="254" t="s">
        <v>346</v>
      </c>
      <c r="H83" s="8"/>
      <c r="I83" s="19" t="s">
        <v>11</v>
      </c>
    </row>
    <row r="84" spans="1:9" x14ac:dyDescent="0.15">
      <c r="A84" s="338"/>
      <c r="B84" s="324"/>
      <c r="C84" s="11"/>
      <c r="D84" s="124"/>
      <c r="E84" s="283"/>
      <c r="F84" s="345"/>
      <c r="G84" s="256"/>
      <c r="H84" s="8"/>
      <c r="I84" s="3" t="s">
        <v>50</v>
      </c>
    </row>
    <row r="85" spans="1:9" x14ac:dyDescent="0.15">
      <c r="A85" s="338"/>
      <c r="B85" s="303" t="s">
        <v>264</v>
      </c>
      <c r="C85" s="246" t="s">
        <v>261</v>
      </c>
      <c r="D85" s="13" t="s">
        <v>259</v>
      </c>
      <c r="E85" s="322" t="s">
        <v>40</v>
      </c>
      <c r="F85" s="343">
        <v>300</v>
      </c>
      <c r="G85" s="254" t="s">
        <v>346</v>
      </c>
      <c r="H85" s="8"/>
      <c r="I85" s="19" t="s">
        <v>11</v>
      </c>
    </row>
    <row r="86" spans="1:9" x14ac:dyDescent="0.15">
      <c r="A86" s="338"/>
      <c r="B86" s="324"/>
      <c r="C86" s="11"/>
      <c r="D86" s="124"/>
      <c r="E86" s="283"/>
      <c r="F86" s="345"/>
      <c r="G86" s="256"/>
      <c r="H86" s="8"/>
      <c r="I86" s="3" t="s">
        <v>50</v>
      </c>
    </row>
    <row r="87" spans="1:9" x14ac:dyDescent="0.15">
      <c r="A87" s="338"/>
      <c r="B87" s="303" t="s">
        <v>108</v>
      </c>
      <c r="C87" s="12" t="s">
        <v>35</v>
      </c>
      <c r="D87" s="13" t="s">
        <v>260</v>
      </c>
      <c r="E87" s="322" t="s">
        <v>40</v>
      </c>
      <c r="F87" s="355">
        <v>1700</v>
      </c>
      <c r="G87" s="254" t="s">
        <v>346</v>
      </c>
      <c r="H87" s="8"/>
      <c r="I87" s="3" t="s">
        <v>50</v>
      </c>
    </row>
    <row r="88" spans="1:9" x14ac:dyDescent="0.15">
      <c r="A88" s="338"/>
      <c r="B88" s="324"/>
      <c r="C88" s="11"/>
      <c r="D88" s="124"/>
      <c r="E88" s="283"/>
      <c r="F88" s="356"/>
      <c r="G88" s="256"/>
      <c r="H88" s="8"/>
      <c r="I88" s="3"/>
    </row>
    <row r="89" spans="1:9" x14ac:dyDescent="0.15">
      <c r="A89" s="338"/>
      <c r="B89" s="303" t="s">
        <v>146</v>
      </c>
      <c r="C89" s="12"/>
      <c r="D89" s="13" t="s">
        <v>262</v>
      </c>
      <c r="E89" s="322" t="s">
        <v>40</v>
      </c>
      <c r="F89" s="355">
        <v>8700</v>
      </c>
      <c r="G89" s="254" t="s">
        <v>346</v>
      </c>
      <c r="H89" s="8"/>
      <c r="I89" s="3" t="s">
        <v>50</v>
      </c>
    </row>
    <row r="90" spans="1:9" x14ac:dyDescent="0.15">
      <c r="A90" s="338"/>
      <c r="B90" s="324"/>
      <c r="C90" s="11"/>
      <c r="D90" s="124" t="s">
        <v>263</v>
      </c>
      <c r="E90" s="283"/>
      <c r="F90" s="356"/>
      <c r="G90" s="256"/>
      <c r="H90" s="8"/>
      <c r="I90" s="3"/>
    </row>
    <row r="91" spans="1:9" x14ac:dyDescent="0.15">
      <c r="A91" s="338"/>
      <c r="B91" s="303" t="s">
        <v>265</v>
      </c>
      <c r="C91" s="12" t="s">
        <v>39</v>
      </c>
      <c r="D91" s="13" t="s">
        <v>259</v>
      </c>
      <c r="E91" s="322" t="s">
        <v>40</v>
      </c>
      <c r="F91" s="357">
        <v>950</v>
      </c>
      <c r="G91" s="254" t="s">
        <v>346</v>
      </c>
      <c r="H91" s="8"/>
      <c r="I91" s="3" t="s">
        <v>50</v>
      </c>
    </row>
    <row r="92" spans="1:9" x14ac:dyDescent="0.15">
      <c r="A92" s="338"/>
      <c r="B92" s="324"/>
      <c r="C92" s="21"/>
      <c r="D92" s="124"/>
      <c r="E92" s="283"/>
      <c r="F92" s="358"/>
      <c r="G92" s="256"/>
      <c r="H92" s="8"/>
      <c r="I92" s="13"/>
    </row>
    <row r="93" spans="1:9" x14ac:dyDescent="0.15">
      <c r="A93" s="338"/>
      <c r="B93" s="303" t="s">
        <v>315</v>
      </c>
      <c r="C93" s="12"/>
      <c r="D93" s="13" t="s">
        <v>266</v>
      </c>
      <c r="E93" s="322" t="s">
        <v>40</v>
      </c>
      <c r="F93" s="343">
        <v>8340</v>
      </c>
      <c r="G93" s="254" t="s">
        <v>346</v>
      </c>
      <c r="H93" s="8"/>
      <c r="I93" s="19" t="s">
        <v>11</v>
      </c>
    </row>
    <row r="94" spans="1:9" x14ac:dyDescent="0.15">
      <c r="A94" s="338"/>
      <c r="B94" s="324"/>
      <c r="C94" s="11"/>
      <c r="D94" s="124"/>
      <c r="E94" s="283"/>
      <c r="F94" s="345"/>
      <c r="G94" s="256"/>
      <c r="H94" s="8"/>
      <c r="I94" s="3" t="s">
        <v>50</v>
      </c>
    </row>
    <row r="95" spans="1:9" x14ac:dyDescent="0.15">
      <c r="A95" s="338"/>
      <c r="B95" s="303" t="s">
        <v>316</v>
      </c>
      <c r="C95" s="19" t="s">
        <v>84</v>
      </c>
      <c r="D95" s="13" t="s">
        <v>267</v>
      </c>
      <c r="E95" s="322" t="s">
        <v>40</v>
      </c>
      <c r="F95" s="343">
        <v>800</v>
      </c>
      <c r="G95" s="254" t="s">
        <v>346</v>
      </c>
      <c r="H95" s="351" t="s">
        <v>25</v>
      </c>
      <c r="I95" s="19" t="s">
        <v>11</v>
      </c>
    </row>
    <row r="96" spans="1:9" x14ac:dyDescent="0.15">
      <c r="A96" s="338"/>
      <c r="B96" s="324"/>
      <c r="C96" s="102"/>
      <c r="D96" s="124"/>
      <c r="E96" s="283"/>
      <c r="F96" s="345"/>
      <c r="G96" s="256"/>
      <c r="H96" s="352"/>
      <c r="I96" s="3" t="s">
        <v>50</v>
      </c>
    </row>
    <row r="97" spans="1:9" x14ac:dyDescent="0.15">
      <c r="A97" s="338"/>
      <c r="B97" s="303" t="s">
        <v>109</v>
      </c>
      <c r="C97" s="12" t="s">
        <v>39</v>
      </c>
      <c r="D97" s="13" t="s">
        <v>268</v>
      </c>
      <c r="E97" s="322" t="s">
        <v>40</v>
      </c>
      <c r="F97" s="343">
        <v>986</v>
      </c>
      <c r="G97" s="254" t="s">
        <v>346</v>
      </c>
      <c r="H97" s="8"/>
      <c r="I97" s="19" t="s">
        <v>11</v>
      </c>
    </row>
    <row r="98" spans="1:9" x14ac:dyDescent="0.15">
      <c r="A98" s="338"/>
      <c r="B98" s="324"/>
      <c r="C98" s="11"/>
      <c r="D98" s="124"/>
      <c r="E98" s="283"/>
      <c r="F98" s="345"/>
      <c r="G98" s="256"/>
      <c r="H98" s="8"/>
      <c r="I98" s="3" t="s">
        <v>50</v>
      </c>
    </row>
    <row r="99" spans="1:9" x14ac:dyDescent="0.15">
      <c r="A99" s="338"/>
      <c r="B99" s="303" t="s">
        <v>317</v>
      </c>
      <c r="C99" s="21" t="s">
        <v>147</v>
      </c>
      <c r="D99" s="13" t="s">
        <v>269</v>
      </c>
      <c r="E99" s="322" t="s">
        <v>40</v>
      </c>
      <c r="F99" s="357">
        <v>19</v>
      </c>
      <c r="G99" s="254" t="s">
        <v>346</v>
      </c>
      <c r="H99" s="351" t="s">
        <v>27</v>
      </c>
      <c r="I99" s="3"/>
    </row>
    <row r="100" spans="1:9" x14ac:dyDescent="0.15">
      <c r="A100" s="338"/>
      <c r="B100" s="324"/>
      <c r="C100" s="11"/>
      <c r="D100" s="124"/>
      <c r="E100" s="283"/>
      <c r="F100" s="358"/>
      <c r="G100" s="256"/>
      <c r="H100" s="352"/>
      <c r="I100" s="3" t="s">
        <v>26</v>
      </c>
    </row>
    <row r="101" spans="1:9" x14ac:dyDescent="0.15">
      <c r="A101" s="359" t="s">
        <v>168</v>
      </c>
      <c r="B101" s="285" t="s">
        <v>20</v>
      </c>
      <c r="C101" s="286"/>
      <c r="D101" s="286"/>
      <c r="E101" s="286"/>
      <c r="F101" s="286"/>
      <c r="G101" s="286"/>
      <c r="H101" s="287"/>
      <c r="I101"/>
    </row>
    <row r="102" spans="1:9" x14ac:dyDescent="0.15">
      <c r="A102" s="359"/>
      <c r="B102" s="120" t="s">
        <v>88</v>
      </c>
      <c r="C102" s="120"/>
      <c r="D102" s="3" t="s">
        <v>267</v>
      </c>
      <c r="E102" s="117" t="s">
        <v>40</v>
      </c>
      <c r="F102" s="27">
        <v>5</v>
      </c>
      <c r="G102" s="28" t="s">
        <v>163</v>
      </c>
      <c r="H102" s="8" t="s">
        <v>65</v>
      </c>
      <c r="I102" s="3" t="s">
        <v>15</v>
      </c>
    </row>
  </sheetData>
  <mergeCells count="164">
    <mergeCell ref="B12:B13"/>
    <mergeCell ref="E12:E13"/>
    <mergeCell ref="F12:F13"/>
    <mergeCell ref="F91:F92"/>
    <mergeCell ref="F99:F100"/>
    <mergeCell ref="B91:B92"/>
    <mergeCell ref="B99:B100"/>
    <mergeCell ref="E87:E88"/>
    <mergeCell ref="E89:E90"/>
    <mergeCell ref="E91:E92"/>
    <mergeCell ref="E99:E100"/>
    <mergeCell ref="B97:B98"/>
    <mergeCell ref="E97:E98"/>
    <mergeCell ref="F97:F98"/>
    <mergeCell ref="B66:B67"/>
    <mergeCell ref="B55:B56"/>
    <mergeCell ref="E53:E54"/>
    <mergeCell ref="F53:F54"/>
    <mergeCell ref="B47:B48"/>
    <mergeCell ref="E47:E48"/>
    <mergeCell ref="F47:F48"/>
    <mergeCell ref="B49:B50"/>
    <mergeCell ref="E49:E50"/>
    <mergeCell ref="F49:F50"/>
    <mergeCell ref="I68:I69"/>
    <mergeCell ref="I70:I71"/>
    <mergeCell ref="I72:I73"/>
    <mergeCell ref="I4:I5"/>
    <mergeCell ref="E64:E65"/>
    <mergeCell ref="F64:F65"/>
    <mergeCell ref="E66:E67"/>
    <mergeCell ref="F66:F67"/>
    <mergeCell ref="E55:E56"/>
    <mergeCell ref="F55:F56"/>
    <mergeCell ref="B61:H61"/>
    <mergeCell ref="B62:B63"/>
    <mergeCell ref="E62:E63"/>
    <mergeCell ref="F62:F63"/>
    <mergeCell ref="B51:B52"/>
    <mergeCell ref="E51:E52"/>
    <mergeCell ref="F51:F52"/>
    <mergeCell ref="B53:B54"/>
    <mergeCell ref="F42:F43"/>
    <mergeCell ref="B59:B60"/>
    <mergeCell ref="E57:E58"/>
    <mergeCell ref="F57:F58"/>
    <mergeCell ref="E59:E60"/>
    <mergeCell ref="F59:F60"/>
    <mergeCell ref="I74:I75"/>
    <mergeCell ref="B14:B15"/>
    <mergeCell ref="B20:B21"/>
    <mergeCell ref="B22:B23"/>
    <mergeCell ref="E20:E21"/>
    <mergeCell ref="F20:F21"/>
    <mergeCell ref="I51:I52"/>
    <mergeCell ref="I53:I54"/>
    <mergeCell ref="I55:I56"/>
    <mergeCell ref="I62:I63"/>
    <mergeCell ref="I64:I65"/>
    <mergeCell ref="I66:I67"/>
    <mergeCell ref="I14:I15"/>
    <mergeCell ref="I16:I17"/>
    <mergeCell ref="I25:I26"/>
    <mergeCell ref="I45:I46"/>
    <mergeCell ref="I49:I50"/>
    <mergeCell ref="B68:B69"/>
    <mergeCell ref="E68:E69"/>
    <mergeCell ref="F68:F69"/>
    <mergeCell ref="B70:B71"/>
    <mergeCell ref="E70:E71"/>
    <mergeCell ref="F70:F71"/>
    <mergeCell ref="B64:B65"/>
    <mergeCell ref="A101:A102"/>
    <mergeCell ref="B101:H101"/>
    <mergeCell ref="B93:B94"/>
    <mergeCell ref="E93:E94"/>
    <mergeCell ref="F93:F94"/>
    <mergeCell ref="B95:B96"/>
    <mergeCell ref="E95:E96"/>
    <mergeCell ref="F95:F96"/>
    <mergeCell ref="B83:B84"/>
    <mergeCell ref="E83:E84"/>
    <mergeCell ref="F83:F84"/>
    <mergeCell ref="B85:B86"/>
    <mergeCell ref="E85:E86"/>
    <mergeCell ref="F85:F86"/>
    <mergeCell ref="A9:A100"/>
    <mergeCell ref="B9:H9"/>
    <mergeCell ref="B10:B11"/>
    <mergeCell ref="E10:E11"/>
    <mergeCell ref="F10:F11"/>
    <mergeCell ref="E14:E15"/>
    <mergeCell ref="F14:F15"/>
    <mergeCell ref="H99:H100"/>
    <mergeCell ref="H95:H96"/>
    <mergeCell ref="E22:E23"/>
    <mergeCell ref="B80:H80"/>
    <mergeCell ref="B81:B82"/>
    <mergeCell ref="E81:E82"/>
    <mergeCell ref="F81:F82"/>
    <mergeCell ref="B87:B88"/>
    <mergeCell ref="B89:B90"/>
    <mergeCell ref="F87:F88"/>
    <mergeCell ref="B72:B73"/>
    <mergeCell ref="E72:E73"/>
    <mergeCell ref="F72:F73"/>
    <mergeCell ref="B74:B75"/>
    <mergeCell ref="E74:E75"/>
    <mergeCell ref="F74:F75"/>
    <mergeCell ref="H78:H79"/>
    <mergeCell ref="B76:B77"/>
    <mergeCell ref="B78:B79"/>
    <mergeCell ref="E76:E77"/>
    <mergeCell ref="E78:E79"/>
    <mergeCell ref="F76:F77"/>
    <mergeCell ref="F78:F79"/>
    <mergeCell ref="F89:F90"/>
    <mergeCell ref="B39:B41"/>
    <mergeCell ref="E39:E41"/>
    <mergeCell ref="F40:F41"/>
    <mergeCell ref="B44:H44"/>
    <mergeCell ref="B45:B46"/>
    <mergeCell ref="E45:E46"/>
    <mergeCell ref="F45:F46"/>
    <mergeCell ref="B42:B43"/>
    <mergeCell ref="E42:E43"/>
    <mergeCell ref="H40:H41"/>
    <mergeCell ref="B35:B36"/>
    <mergeCell ref="E35:E36"/>
    <mergeCell ref="F35:F36"/>
    <mergeCell ref="B37:B38"/>
    <mergeCell ref="E37:E38"/>
    <mergeCell ref="F37:F38"/>
    <mergeCell ref="B29:H29"/>
    <mergeCell ref="B30:B32"/>
    <mergeCell ref="E30:E32"/>
    <mergeCell ref="B33:B34"/>
    <mergeCell ref="E33:E34"/>
    <mergeCell ref="F33:F34"/>
    <mergeCell ref="F31:F32"/>
    <mergeCell ref="H31:H32"/>
    <mergeCell ref="B24:H24"/>
    <mergeCell ref="B25:B26"/>
    <mergeCell ref="E25:E26"/>
    <mergeCell ref="F25:F26"/>
    <mergeCell ref="B27:B28"/>
    <mergeCell ref="E27:E28"/>
    <mergeCell ref="F27:F28"/>
    <mergeCell ref="E16:E17"/>
    <mergeCell ref="F16:F17"/>
    <mergeCell ref="B18:B19"/>
    <mergeCell ref="E18:E19"/>
    <mergeCell ref="F18:F19"/>
    <mergeCell ref="B16:B17"/>
    <mergeCell ref="F22:F23"/>
    <mergeCell ref="H4:H5"/>
    <mergeCell ref="A6:A8"/>
    <mergeCell ref="B6:H6"/>
    <mergeCell ref="A4:B5"/>
    <mergeCell ref="C4:C5"/>
    <mergeCell ref="D4:D5"/>
    <mergeCell ref="E4:E5"/>
    <mergeCell ref="F4:F5"/>
    <mergeCell ref="G4:G5"/>
  </mergeCells>
  <phoneticPr fontId="2"/>
  <pageMargins left="0.7" right="0.7" top="0.75" bottom="0.75" header="0.3" footer="0.3"/>
  <pageSetup paperSize="8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長期改修計画表（総括表）</vt:lpstr>
      <vt:lpstr>長期改修計画表（工事項目別）</vt:lpstr>
      <vt:lpstr>推定改修工事費内訳書</vt:lpstr>
      <vt:lpstr>数量集計表</vt:lpstr>
      <vt:lpstr>推定改修工事費内訳書!Print_Area</vt:lpstr>
      <vt:lpstr>数量集計表!Print_Area</vt:lpstr>
      <vt:lpstr>'長期改修計画表（工事項目別）'!Print_Area</vt:lpstr>
      <vt:lpstr>'長期改修計画表（総括表）'!Print_Area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udc53</dc:creator>
  <cp:lastModifiedBy>たかはし</cp:lastModifiedBy>
  <cp:lastPrinted>2019-09-25T05:03:42Z</cp:lastPrinted>
  <dcterms:created xsi:type="dcterms:W3CDTF">2019-08-10T04:45:36Z</dcterms:created>
  <dcterms:modified xsi:type="dcterms:W3CDTF">2023-01-31T06:23:24Z</dcterms:modified>
</cp:coreProperties>
</file>